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defaultThemeVersion="166925"/>
  <xr:revisionPtr revIDLastSave="0" documentId="13_ncr:1_{5190DDC9-9275-4935-BD0B-58140BB1E8D2}" xr6:coauthVersionLast="47" xr6:coauthVersionMax="47" xr10:uidLastSave="{00000000-0000-0000-0000-000000000000}"/>
  <workbookProtection workbookAlgorithmName="SHA-512" workbookHashValue="FYfdkdxZB0h935ceeVH/vn4FoVw41HFEKn8RaPwPJV5dKVAJVFNiSDFYRC/dp9H6kdgzorqceRl0g5l3tN3QGQ==" workbookSaltValue="DHPb1sYfDbgKA8hcE/iyZg==" workbookSpinCount="100000" lockStructure="1"/>
  <bookViews>
    <workbookView xWindow="-120" yWindow="-120" windowWidth="29040" windowHeight="15840" xr2:uid="{D57DBB06-A96F-4E5E-8AC7-E330E7432A3B}"/>
  </bookViews>
  <sheets>
    <sheet name="Basisrooster_PlanningInExcel" sheetId="1" r:id="rId1"/>
    <sheet name="Lists" sheetId="3" state="hidden" r:id="rId2"/>
    <sheet name="Extra" sheetId="5" state="hidden" r:id="rId3"/>
  </sheets>
  <definedNames>
    <definedName name="Begintijd">#REF!</definedName>
    <definedName name="Eindtijd">#REF!</definedName>
    <definedName name="Pauzetijd">#REF!</definedName>
    <definedName name="_xlnm.Print_Area" localSheetId="0">Basisrooster_PlanningInExcel!$A$1:$AC$59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3" i="5" l="1"/>
  <c r="B2" i="5"/>
  <c r="B1" i="5"/>
  <c r="F39" i="1"/>
  <c r="Z30" i="1"/>
  <c r="U10" i="1" l="1"/>
  <c r="T10" i="1"/>
  <c r="S10" i="1"/>
  <c r="R10" i="1"/>
  <c r="Q10" i="1"/>
  <c r="P10" i="1"/>
  <c r="O10" i="1"/>
  <c r="U9" i="1"/>
  <c r="T9" i="1"/>
  <c r="S9" i="1"/>
  <c r="R9" i="1"/>
  <c r="Q9" i="1"/>
  <c r="P9" i="1"/>
  <c r="O9" i="1"/>
  <c r="U8" i="1"/>
  <c r="T8" i="1"/>
  <c r="S8" i="1"/>
  <c r="R8" i="1"/>
  <c r="Q8" i="1"/>
  <c r="P8" i="1"/>
  <c r="O8" i="1"/>
  <c r="F44" i="1"/>
  <c r="F43" i="1"/>
  <c r="F42" i="1"/>
  <c r="F41" i="1"/>
  <c r="F40" i="1"/>
  <c r="F38" i="1"/>
  <c r="F37" i="1"/>
  <c r="F36" i="1"/>
  <c r="F35" i="1"/>
  <c r="F34" i="1"/>
  <c r="F33" i="1"/>
  <c r="Y32" i="1"/>
  <c r="X32" i="1"/>
  <c r="W32" i="1"/>
  <c r="D52" i="1"/>
  <c r="D49" i="1" s="1"/>
  <c r="C52" i="1"/>
  <c r="C49" i="1" s="1"/>
  <c r="G52" i="1"/>
  <c r="G49" i="1" s="1"/>
  <c r="D51" i="1"/>
  <c r="D48" i="1" s="1"/>
  <c r="C51" i="1"/>
  <c r="C48" i="1" s="1"/>
  <c r="G51" i="1"/>
  <c r="G48" i="1" s="1"/>
  <c r="D50" i="1"/>
  <c r="D47" i="1" s="1"/>
  <c r="C50" i="1"/>
  <c r="C47" i="1" s="1"/>
  <c r="G50" i="1"/>
  <c r="G47" i="1" s="1"/>
  <c r="E44" i="1"/>
  <c r="D44" i="1"/>
  <c r="C44" i="1"/>
  <c r="B44" i="1"/>
  <c r="E43" i="1"/>
  <c r="D43" i="1"/>
  <c r="C43" i="1"/>
  <c r="B43" i="1"/>
  <c r="E42" i="1"/>
  <c r="D42" i="1"/>
  <c r="C42" i="1"/>
  <c r="B42" i="1"/>
  <c r="E41" i="1"/>
  <c r="D41" i="1"/>
  <c r="C41" i="1"/>
  <c r="B41" i="1"/>
  <c r="E40" i="1"/>
  <c r="D40" i="1"/>
  <c r="C40" i="1"/>
  <c r="B40" i="1"/>
  <c r="E39" i="1"/>
  <c r="D39" i="1"/>
  <c r="C39" i="1"/>
  <c r="B39" i="1"/>
  <c r="E38" i="1"/>
  <c r="D38" i="1"/>
  <c r="C38" i="1"/>
  <c r="B38" i="1"/>
  <c r="E37" i="1"/>
  <c r="D37" i="1"/>
  <c r="C37" i="1"/>
  <c r="B37" i="1"/>
  <c r="E36" i="1"/>
  <c r="D36" i="1"/>
  <c r="C36" i="1"/>
  <c r="B36" i="1"/>
  <c r="E35" i="1"/>
  <c r="D35" i="1"/>
  <c r="C35" i="1"/>
  <c r="B35" i="1"/>
  <c r="E34" i="1"/>
  <c r="D34" i="1"/>
  <c r="C34" i="1"/>
  <c r="B34" i="1"/>
  <c r="E33" i="1"/>
  <c r="D33" i="1"/>
  <c r="C33" i="1"/>
  <c r="B33" i="1"/>
  <c r="Y14" i="1"/>
  <c r="X44" i="1" l="1"/>
  <c r="Y41" i="1"/>
  <c r="W42" i="1"/>
  <c r="Y44" i="1"/>
  <c r="W34" i="1"/>
  <c r="Y36" i="1"/>
  <c r="W37" i="1"/>
  <c r="W40" i="1"/>
  <c r="X37" i="1"/>
  <c r="Y42" i="1"/>
  <c r="W35" i="1"/>
  <c r="Y37" i="1"/>
  <c r="X40" i="1"/>
  <c r="W43" i="1"/>
  <c r="X39" i="1"/>
  <c r="Y39" i="1"/>
  <c r="D54" i="1"/>
  <c r="C55" i="1"/>
  <c r="X35" i="1"/>
  <c r="W38" i="1"/>
  <c r="Y40" i="1"/>
  <c r="X43" i="1"/>
  <c r="C54" i="1"/>
  <c r="X34" i="1"/>
  <c r="X42" i="1"/>
  <c r="Y34" i="1"/>
  <c r="D55" i="1"/>
  <c r="W33" i="1"/>
  <c r="Y35" i="1"/>
  <c r="X38" i="1"/>
  <c r="W41" i="1"/>
  <c r="Y43" i="1"/>
  <c r="C53" i="1"/>
  <c r="X33" i="1"/>
  <c r="W36" i="1"/>
  <c r="Y38" i="1"/>
  <c r="X41" i="1"/>
  <c r="W44" i="1"/>
  <c r="D53" i="1"/>
  <c r="Y33" i="1"/>
  <c r="X36" i="1"/>
  <c r="W39" i="1"/>
  <c r="X9" i="1"/>
  <c r="X10" i="1"/>
  <c r="X8" i="1"/>
  <c r="U52" i="1"/>
  <c r="T52" i="1"/>
  <c r="S52" i="1"/>
  <c r="R52" i="1"/>
  <c r="Q52" i="1"/>
  <c r="P52" i="1"/>
  <c r="O52" i="1"/>
  <c r="N52" i="1"/>
  <c r="M52" i="1"/>
  <c r="L52" i="1"/>
  <c r="K52" i="1"/>
  <c r="J52" i="1"/>
  <c r="I52" i="1"/>
  <c r="H52" i="1"/>
  <c r="U51" i="1"/>
  <c r="T51" i="1"/>
  <c r="S51" i="1"/>
  <c r="R51" i="1"/>
  <c r="Q51" i="1"/>
  <c r="P51" i="1"/>
  <c r="O51" i="1"/>
  <c r="N51" i="1"/>
  <c r="M51" i="1"/>
  <c r="L51" i="1"/>
  <c r="K51" i="1"/>
  <c r="J51" i="1"/>
  <c r="I51" i="1"/>
  <c r="H51" i="1"/>
  <c r="U50" i="1"/>
  <c r="T50" i="1"/>
  <c r="S50" i="1"/>
  <c r="R50" i="1"/>
  <c r="Q50" i="1"/>
  <c r="P50" i="1"/>
  <c r="O50" i="1"/>
  <c r="N50" i="1"/>
  <c r="M50" i="1"/>
  <c r="L50" i="1"/>
  <c r="K50" i="1"/>
  <c r="J50" i="1"/>
  <c r="I50" i="1"/>
  <c r="H50" i="1"/>
  <c r="F10" i="1"/>
  <c r="F9" i="1"/>
  <c r="F8" i="1"/>
  <c r="G55" i="1"/>
  <c r="G54" i="1"/>
  <c r="G53" i="1"/>
  <c r="E50" i="1" l="1"/>
  <c r="W31" i="1"/>
  <c r="E51" i="1"/>
  <c r="X31" i="1"/>
  <c r="Y31" i="1"/>
  <c r="E52" i="1"/>
  <c r="W8" i="1"/>
  <c r="Y8" i="1" s="1"/>
  <c r="Q53" i="1"/>
  <c r="Q47" i="1" s="1"/>
  <c r="I53" i="1"/>
  <c r="I47" i="1" s="1"/>
  <c r="K53" i="1"/>
  <c r="K47" i="1" s="1"/>
  <c r="P53" i="1"/>
  <c r="P47" i="1" s="1"/>
  <c r="J53" i="1"/>
  <c r="J47" i="1" s="1"/>
  <c r="O53" i="1"/>
  <c r="O47" i="1" s="1"/>
  <c r="L53" i="1"/>
  <c r="L47" i="1" s="1"/>
  <c r="S53" i="1"/>
  <c r="S47" i="1" s="1"/>
  <c r="N53" i="1"/>
  <c r="N47" i="1" s="1"/>
  <c r="R53" i="1"/>
  <c r="R47" i="1" s="1"/>
  <c r="U53" i="1"/>
  <c r="U47" i="1" s="1"/>
  <c r="M53" i="1"/>
  <c r="M47" i="1" s="1"/>
  <c r="T53" i="1"/>
  <c r="T47" i="1" s="1"/>
  <c r="S54" i="1"/>
  <c r="S48" i="1" s="1"/>
  <c r="K54" i="1"/>
  <c r="K48" i="1" s="1"/>
  <c r="U54" i="1"/>
  <c r="U48" i="1" s="1"/>
  <c r="R54" i="1"/>
  <c r="R48" i="1" s="1"/>
  <c r="J54" i="1"/>
  <c r="J48" i="1" s="1"/>
  <c r="Q54" i="1"/>
  <c r="Q48" i="1" s="1"/>
  <c r="I54" i="1"/>
  <c r="I48" i="1" s="1"/>
  <c r="T54" i="1"/>
  <c r="T48" i="1" s="1"/>
  <c r="P54" i="1"/>
  <c r="P48" i="1" s="1"/>
  <c r="H54" i="1"/>
  <c r="H48" i="1" s="1"/>
  <c r="N54" i="1"/>
  <c r="N48" i="1" s="1"/>
  <c r="L54" i="1"/>
  <c r="L48" i="1" s="1"/>
  <c r="O54" i="1"/>
  <c r="O48" i="1" s="1"/>
  <c r="M54" i="1"/>
  <c r="M48" i="1" s="1"/>
  <c r="W9" i="1"/>
  <c r="Y9" i="1" s="1"/>
  <c r="U55" i="1"/>
  <c r="U49" i="1" s="1"/>
  <c r="M55" i="1"/>
  <c r="M49" i="1" s="1"/>
  <c r="H55" i="1"/>
  <c r="H49" i="1" s="1"/>
  <c r="T55" i="1"/>
  <c r="T49" i="1" s="1"/>
  <c r="L55" i="1"/>
  <c r="L49" i="1" s="1"/>
  <c r="P55" i="1"/>
  <c r="P49" i="1" s="1"/>
  <c r="S55" i="1"/>
  <c r="S49" i="1" s="1"/>
  <c r="K55" i="1"/>
  <c r="K49" i="1" s="1"/>
  <c r="R55" i="1"/>
  <c r="R49" i="1" s="1"/>
  <c r="J55" i="1"/>
  <c r="J49" i="1" s="1"/>
  <c r="O55" i="1"/>
  <c r="O49" i="1" s="1"/>
  <c r="N55" i="1"/>
  <c r="N49" i="1" s="1"/>
  <c r="Q55" i="1"/>
  <c r="Q49" i="1" s="1"/>
  <c r="I55" i="1"/>
  <c r="I49" i="1" s="1"/>
  <c r="W10" i="1"/>
  <c r="Y10" i="1" s="1"/>
  <c r="H53" i="1"/>
  <c r="H47" i="1" s="1"/>
  <c r="Z36" i="1" l="1"/>
  <c r="G36" i="1" s="1"/>
  <c r="E49" i="1"/>
  <c r="E55" i="1"/>
  <c r="E48" i="1"/>
  <c r="E54" i="1"/>
  <c r="E47" i="1"/>
  <c r="E53" i="1"/>
  <c r="Y11" i="1"/>
  <c r="Z40" i="1"/>
  <c r="G40" i="1" s="1"/>
  <c r="Z43" i="1"/>
  <c r="G43" i="1" s="1"/>
  <c r="Z39" i="1"/>
  <c r="G39" i="1" s="1"/>
  <c r="Z38" i="1"/>
  <c r="G38" i="1" s="1"/>
  <c r="Z37" i="1"/>
  <c r="G37" i="1" s="1"/>
  <c r="Z33" i="1"/>
  <c r="G33" i="1" s="1"/>
  <c r="Z42" i="1"/>
  <c r="G42" i="1" s="1"/>
  <c r="Z41" i="1"/>
  <c r="G41" i="1" s="1"/>
  <c r="Z44" i="1"/>
  <c r="G44" i="1" s="1"/>
  <c r="Z35" i="1"/>
  <c r="G35" i="1" s="1"/>
  <c r="Z34" i="1"/>
  <c r="G34" i="1" s="1"/>
</calcChain>
</file>

<file path=xl/sharedStrings.xml><?xml version="1.0" encoding="utf-8"?>
<sst xmlns="http://schemas.openxmlformats.org/spreadsheetml/2006/main" count="160" uniqueCount="103">
  <si>
    <t>Week 1</t>
  </si>
  <si>
    <t>Week 2</t>
  </si>
  <si>
    <t>Naam</t>
  </si>
  <si>
    <t>Contract</t>
  </si>
  <si>
    <t>ma</t>
  </si>
  <si>
    <t>di</t>
  </si>
  <si>
    <t>wo</t>
  </si>
  <si>
    <t>do</t>
  </si>
  <si>
    <t>vr</t>
  </si>
  <si>
    <t>D</t>
  </si>
  <si>
    <t>O</t>
  </si>
  <si>
    <t>Verschil</t>
  </si>
  <si>
    <t>Dag</t>
  </si>
  <si>
    <t>Ochtend</t>
  </si>
  <si>
    <t>Benodigd</t>
  </si>
  <si>
    <t>Beschikbaar</t>
  </si>
  <si>
    <t>A</t>
  </si>
  <si>
    <t>Anders/Opleiding</t>
  </si>
  <si>
    <t>V</t>
  </si>
  <si>
    <t>Verlof</t>
  </si>
  <si>
    <t>Z</t>
  </si>
  <si>
    <t>Ziekte</t>
  </si>
  <si>
    <t>Locatie</t>
  </si>
  <si>
    <t>Voorkeuren</t>
  </si>
  <si>
    <t>Opmerkingen</t>
  </si>
  <si>
    <t>M</t>
  </si>
  <si>
    <t>Middag</t>
  </si>
  <si>
    <t>Stap 1</t>
  </si>
  <si>
    <t>Diensten bepalen</t>
  </si>
  <si>
    <t>Stap 2</t>
  </si>
  <si>
    <t>Personeelsaanbod (-voorkeuren) in kaart brengen</t>
  </si>
  <si>
    <t>Stap 3</t>
  </si>
  <si>
    <t>Stap 4</t>
  </si>
  <si>
    <t>Akkoord medewerkers op basisrooster</t>
  </si>
  <si>
    <t>Begintijd</t>
  </si>
  <si>
    <t>Eindtijd</t>
  </si>
  <si>
    <t>Onbetaalde pauze tijd</t>
  </si>
  <si>
    <t>Betaalde werktijd</t>
  </si>
  <si>
    <t>Dienstcode</t>
  </si>
  <si>
    <t>Pauzetijd</t>
  </si>
  <si>
    <t>za</t>
  </si>
  <si>
    <t>zo</t>
  </si>
  <si>
    <t>Dienstnaam</t>
  </si>
  <si>
    <t>Werkuren</t>
  </si>
  <si>
    <t>U.p.w.</t>
  </si>
  <si>
    <t># p.w.</t>
  </si>
  <si>
    <t>netto u.p.w.</t>
  </si>
  <si>
    <t>Evy</t>
  </si>
  <si>
    <t>Fred</t>
  </si>
  <si>
    <t>Idris</t>
  </si>
  <si>
    <t>Reza</t>
  </si>
  <si>
    <t>Rui</t>
  </si>
  <si>
    <t>Selma</t>
  </si>
  <si>
    <t>Vrijmi vrij</t>
  </si>
  <si>
    <t>Ma vrij</t>
  </si>
  <si>
    <t>Ochtenden</t>
  </si>
  <si>
    <t>Wo vrij</t>
  </si>
  <si>
    <t>Opleiding op wo</t>
  </si>
  <si>
    <t>Ma papadag</t>
  </si>
  <si>
    <t>Contract (u.p.w.)</t>
  </si>
  <si>
    <t>Locatie 1</t>
  </si>
  <si>
    <t>bruto u.p.w.</t>
  </si>
  <si>
    <t>Aspect</t>
  </si>
  <si>
    <t>Ingepland u.p.w.</t>
  </si>
  <si>
    <t>u.p. dienst</t>
  </si>
  <si>
    <t>Een aangepast rooster dient afgestemd te worden met de medewerkers. Vergeet dit dus niet in het proces.</t>
  </si>
  <si>
    <t>week(en) gepland:</t>
  </si>
  <si>
    <t>Deze cellen zelf invullen</t>
  </si>
  <si>
    <t>Uitleg stap 1: Diensten bepalen</t>
  </si>
  <si>
    <t>De eerste stap is het bepalen en invullen van de diensten; dienstnaam, begintijd, eindtijd, onbetaalde pauze tijd, dienstcode, aantal benodigde diensten/medewerkers per dag.</t>
  </si>
  <si>
    <t>Uitleg stap 2: Personeelsaanbod (en -voorkeuren) in kaart brengen</t>
  </si>
  <si>
    <t>De tweede stap is de personeelgegevens en -voorkeuren inventariseren en invullen.</t>
  </si>
  <si>
    <t>Uitleg stap 3: Kloppend (basis)rooster maken</t>
  </si>
  <si>
    <t xml:space="preserve">De derde stap is een kloppend basisrooster maken. </t>
  </si>
  <si>
    <t>Een rooster is kloppend als in ieder geval alle diensten per dag zijn toegewezen aan de medewerkers én de medewerker binnen/op hun contracturen zit.</t>
  </si>
  <si>
    <t>Uitleg stap 4: Draagvlak en akkoord medewerkers</t>
  </si>
  <si>
    <t>Kloppend (basis)rooster maken</t>
  </si>
  <si>
    <t>Ga voor een (online) tutorial naar:</t>
  </si>
  <si>
    <t>https://planninginexcel.nl/basisroostertutorialexcel/</t>
  </si>
  <si>
    <t>Afdeling</t>
  </si>
  <si>
    <t>Een basisrooster in 4 stappen</t>
  </si>
  <si>
    <t>· Bepaal o.b.v. het verwachte werkaanbod de verschillende type diensten, incl. begintijd, eindtijd, (evt. onbetaalde) pauzetijd.</t>
  </si>
  <si>
    <t>· Indien er meerdere locaties zijn voor de roostergroep, houdt hier dan rekening mee in het bepalen van de diensten.</t>
  </si>
  <si>
    <t>· Vul bij dienstnaam de naam van de dienst in en bij dienstcode een afkorting. Deze afkorting zal ook worden gebruikt voor het toewijzen van de diensten aan medewerkers.</t>
  </si>
  <si>
    <r>
      <t xml:space="preserve">· </t>
    </r>
    <r>
      <rPr>
        <sz val="7"/>
        <color theme="1"/>
        <rFont val="Barlow"/>
      </rPr>
      <t xml:space="preserve"> </t>
    </r>
    <r>
      <rPr>
        <sz val="11"/>
        <color theme="1"/>
        <rFont val="Barlow"/>
      </rPr>
      <t>Vul bij begintijd, via de drop-down, de begintijd van de dienst in (van het moment waarop de medewerker betaald krijgt)</t>
    </r>
  </si>
  <si>
    <t>· Vul bij eindtijd, via de drop-down, de eindtijd van de dienst in (van het moment waarop de medewerker niet meer betaald krijgt)</t>
  </si>
  <si>
    <t>· Vul bij onbetaalde pauzetijd, via de drop-down, het aantal minuten/uren pauze in binnen de dienst in die niet uitbetaald worden.</t>
  </si>
  <si>
    <t>· De betaalde werktijd wordt a.d.h.v. bovenstaande input berekend.</t>
  </si>
  <si>
    <t>· Vul per dag van de week het aantal benodigde medewerkers in, per dienst, per dag.</t>
  </si>
  <si>
    <t>· Als het aantal benodigde diensten in de basis al verschilt tussen even en oneven weken, vul dan voor week 2 aparte aantallen in.</t>
  </si>
  <si>
    <t>· Vul bij naam de namen van medewerkers binnen de roostergroep in (alleen de medewerkers die ook de diensten zullen draaien).</t>
  </si>
  <si>
    <t>· Indien er meerdere locaties zijn waar medewerkers binnen de roostergroep ook naar toe gaan, dan kun je bij locatie de voorkeurslocatie aangeven.</t>
  </si>
  <si>
    <t>· Vul bij voorkeuren de (harde/zachte) voorkeuren in van de medewerkers.</t>
  </si>
  <si>
    <t>· Vul bij opmerkingen eventuele opmerkingen in.</t>
  </si>
  <si>
    <t>· Vul bij contract het aantal contracturen van de medewerker in.</t>
  </si>
  <si>
    <r>
      <t>·</t>
    </r>
    <r>
      <rPr>
        <sz val="7"/>
        <color theme="1"/>
        <rFont val="Barlow"/>
      </rPr>
      <t> </t>
    </r>
    <r>
      <rPr>
        <sz val="11"/>
        <color theme="1"/>
        <rFont val="Barlow"/>
      </rPr>
      <t>Wijs voor week 1 per medewerker diensten toe door de 'dienstcode' op de weekdagen toe te wijzen. Bijv. een "D" op 'ma' voor mdw 1.</t>
    </r>
  </si>
  <si>
    <t>· Een rooster is kloppend als in ieder geval alle diensten per dag zijn toegewezen aan medewerkers én de medewerker binnen/op zijn contracturen zit.</t>
  </si>
  <si>
    <r>
      <t xml:space="preserve">· De kolom "ingepland u.p.w. wordt </t>
    </r>
    <r>
      <rPr>
        <b/>
        <sz val="11"/>
        <color rgb="FF70AD47"/>
        <rFont val="Barlow"/>
      </rPr>
      <t>groen</t>
    </r>
    <r>
      <rPr>
        <sz val="11"/>
        <color rgb="FF70AD47"/>
        <rFont val="Barlow"/>
      </rPr>
      <t xml:space="preserve"> </t>
    </r>
    <r>
      <rPr>
        <sz val="11"/>
        <color theme="1"/>
        <rFont val="Barlow"/>
      </rPr>
      <t xml:space="preserve">als de medewerker op zijn contracturen zit. </t>
    </r>
    <r>
      <rPr>
        <b/>
        <sz val="11"/>
        <color rgb="FFED7D31"/>
        <rFont val="Barlow"/>
      </rPr>
      <t>Oranje</t>
    </r>
    <r>
      <rPr>
        <sz val="11"/>
        <color theme="1"/>
        <rFont val="Barlow"/>
      </rPr>
      <t xml:space="preserve"> als dit nog niet het geval is. </t>
    </r>
  </si>
  <si>
    <r>
      <t>·</t>
    </r>
    <r>
      <rPr>
        <sz val="7"/>
        <color theme="1"/>
        <rFont val="Barlow"/>
      </rPr>
      <t> </t>
    </r>
    <r>
      <rPr>
        <sz val="11"/>
        <color theme="1"/>
        <rFont val="Barlow"/>
      </rPr>
      <t>Mocht het wenselijk zijn om voor de even weken een ander rooster aan te houden dan voor de oneven weken, maak dan een apart rooster in week 2.</t>
    </r>
  </si>
  <si>
    <r>
      <t>·</t>
    </r>
    <r>
      <rPr>
        <sz val="7"/>
        <color theme="1"/>
        <rFont val="Barlow"/>
      </rPr>
      <t> </t>
    </r>
    <r>
      <rPr>
        <sz val="11"/>
        <color theme="1"/>
        <rFont val="Barlow"/>
      </rPr>
      <t>De rijen en kolomen onderin kunnen 3 verschillende kleuren hebben:</t>
    </r>
  </si>
  <si>
    <r>
      <t>·</t>
    </r>
    <r>
      <rPr>
        <sz val="7"/>
        <color theme="1"/>
        <rFont val="Barlow"/>
      </rPr>
      <t> </t>
    </r>
    <r>
      <rPr>
        <b/>
        <sz val="12"/>
        <color rgb="FFFF3300"/>
        <rFont val="Barlow"/>
      </rPr>
      <t>Rood</t>
    </r>
    <r>
      <rPr>
        <sz val="11"/>
        <color theme="1"/>
        <rFont val="Barlow"/>
      </rPr>
      <t>: er zijn minder diensten toegewezen dan benodigd. Om in de basis een goed basisrooster te hebben, wil je dit voorkomen/oplossen.</t>
    </r>
  </si>
  <si>
    <r>
      <t>·</t>
    </r>
    <r>
      <rPr>
        <sz val="7"/>
        <color theme="1"/>
        <rFont val="Barlow"/>
      </rPr>
      <t> </t>
    </r>
    <r>
      <rPr>
        <b/>
        <sz val="12"/>
        <color rgb="FFFFC000"/>
        <rFont val="Barlow"/>
      </rPr>
      <t>Geel</t>
    </r>
    <r>
      <rPr>
        <sz val="11"/>
        <color theme="1"/>
        <rFont val="Barlow"/>
      </rPr>
      <t>: er zijn precies evenveel diensten toegewezen als benodigd. Dit is het minimum voor de basis. Dan weet je dat je direct aanpassingen moet doen in het rooster, mocht er iemand afwezig zijn.</t>
    </r>
  </si>
  <si>
    <r>
      <t>·</t>
    </r>
    <r>
      <rPr>
        <sz val="7"/>
        <color theme="1"/>
        <rFont val="Barlow"/>
      </rPr>
      <t> </t>
    </r>
    <r>
      <rPr>
        <b/>
        <sz val="12"/>
        <color rgb="FF70AD47"/>
        <rFont val="Barlow"/>
      </rPr>
      <t>Groen</t>
    </r>
    <r>
      <rPr>
        <sz val="11"/>
        <color theme="1"/>
        <rFont val="Barlow"/>
      </rPr>
      <t>: er zijn meer diensten toegewezen dan benodigd. In de basis kan dit (voor sommige diensten) wenselijk zijn, als (gelijkmatig verdeelde) buffer om eerste afwezigheid op te vangen.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</si>
</sst>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hh:mm;@" x16r2:formatCode16="[$-en-NL,1]hh:mm;@"/>
  </numFmts>
  <fonts count="18" x14ac:knownFonts="1">
    <font>
      <sz val="11"/>
      <color theme="1"/>
      <name val="Calibri"/>
      <family val="2"/>
      <scheme val="minor"/>
    </font>
    <font>
      <sz val="11"/>
      <color theme="1"/>
      <name val="Calibri"/>
      <family val="2"/>
      <scheme val="minor"/>
    </font>
    <font>
      <sz val="11"/>
      <color theme="1"/>
      <name val="Barlow"/>
    </font>
    <font>
      <i/>
      <sz val="11"/>
      <color theme="1"/>
      <name val="Barlow"/>
    </font>
    <font>
      <b/>
      <sz val="11"/>
      <color theme="1"/>
      <name val="Barlow"/>
    </font>
    <font>
      <b/>
      <sz val="11"/>
      <color rgb="FF70AD47"/>
      <name val="Barlow"/>
    </font>
    <font>
      <sz val="11"/>
      <color rgb="FF70AD47"/>
      <name val="Barlow"/>
    </font>
    <font>
      <b/>
      <sz val="11"/>
      <color rgb="FFED7D31"/>
      <name val="Barlow"/>
    </font>
    <font>
      <b/>
      <sz val="12"/>
      <color rgb="FFFF3300"/>
      <name val="Barlow"/>
    </font>
    <font>
      <b/>
      <sz val="12"/>
      <color rgb="FFFFC000"/>
      <name val="Barlow"/>
    </font>
    <font>
      <b/>
      <sz val="12"/>
      <color rgb="FF70AD47"/>
      <name val="Barlow"/>
    </font>
    <font>
      <u/>
      <sz val="11"/>
      <color theme="10"/>
      <name val="Calibri"/>
      <family val="2"/>
      <scheme val="minor"/>
    </font>
    <font>
      <sz val="11"/>
      <color rgb="FFF7F7F7"/>
      <name val="Barlow"/>
    </font>
    <font>
      <b/>
      <sz val="18"/>
      <color rgb="FFF7F7F7"/>
      <name val="Barlow"/>
    </font>
    <font>
      <b/>
      <sz val="11"/>
      <color rgb="FFF7F7F7"/>
      <name val="Barlow"/>
    </font>
    <font>
      <b/>
      <i/>
      <sz val="18"/>
      <color theme="1"/>
      <name val="Barlow"/>
    </font>
    <font>
      <b/>
      <u/>
      <sz val="11"/>
      <color theme="10"/>
      <name val="Barlow"/>
    </font>
    <font>
      <sz val="7"/>
      <color theme="1"/>
      <name val="Barlow"/>
    </font>
  </fonts>
  <fills count="18">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365B6D"/>
        <bgColor indexed="64"/>
      </patternFill>
    </fill>
    <fill>
      <patternFill patternType="solid">
        <fgColor rgb="FFF7F7F7"/>
        <bgColor indexed="64"/>
      </patternFill>
    </fill>
    <fill>
      <patternFill patternType="solid">
        <fgColor rgb="FFEDEFF2"/>
        <bgColor indexed="64"/>
      </patternFill>
    </fill>
    <fill>
      <patternFill patternType="solid">
        <fgColor rgb="FF8CCDB0"/>
        <bgColor indexed="64"/>
      </patternFill>
    </fill>
  </fills>
  <borders count="2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0" fontId="11" fillId="0" borderId="0" applyNumberFormat="0" applyFill="0" applyBorder="0" applyAlignment="0" applyProtection="0"/>
  </cellStyleXfs>
  <cellXfs count="194">
    <xf numFmtId="0" fontId="0" fillId="0" borderId="0" xfId="0"/>
    <xf numFmtId="0" fontId="2" fillId="0" borderId="0" xfId="0" applyFont="1"/>
    <xf numFmtId="0" fontId="2" fillId="5" borderId="16" xfId="0" applyFont="1" applyFill="1" applyBorder="1" applyAlignment="1">
      <alignment horizontal="center" vertical="center"/>
    </xf>
    <xf numFmtId="0" fontId="2" fillId="4" borderId="16" xfId="0" applyFont="1" applyFill="1" applyBorder="1" applyAlignment="1">
      <alignment horizontal="center" vertical="center"/>
    </xf>
    <xf numFmtId="0" fontId="2" fillId="0" borderId="16" xfId="0" applyFont="1" applyBorder="1"/>
    <xf numFmtId="0" fontId="4" fillId="6" borderId="16" xfId="0" applyFont="1" applyFill="1" applyBorder="1" applyAlignment="1">
      <alignment horizontal="center"/>
    </xf>
    <xf numFmtId="0" fontId="4" fillId="9" borderId="16" xfId="0" applyFont="1" applyFill="1" applyBorder="1" applyAlignment="1">
      <alignment horizontal="center"/>
    </xf>
    <xf numFmtId="0" fontId="4" fillId="8" borderId="16" xfId="0" applyFont="1" applyFill="1" applyBorder="1" applyAlignment="1">
      <alignment horizontal="center"/>
    </xf>
    <xf numFmtId="20" fontId="0" fillId="0" borderId="0" xfId="0" applyNumberFormat="1"/>
    <xf numFmtId="20" fontId="2" fillId="0" borderId="0" xfId="0" applyNumberFormat="1" applyFont="1"/>
    <xf numFmtId="0" fontId="2" fillId="13" borderId="1" xfId="0" applyFont="1" applyFill="1" applyBorder="1" applyAlignment="1" applyProtection="1">
      <alignment horizontal="center" vertical="center"/>
      <protection locked="0"/>
    </xf>
    <xf numFmtId="0" fontId="2" fillId="13" borderId="19" xfId="0" applyFont="1" applyFill="1" applyBorder="1" applyAlignment="1" applyProtection="1">
      <alignment horizontal="center" vertical="center"/>
      <protection locked="0"/>
    </xf>
    <xf numFmtId="0" fontId="2" fillId="13" borderId="3" xfId="0" applyFont="1" applyFill="1" applyBorder="1" applyAlignment="1" applyProtection="1">
      <alignment horizontal="center" vertical="center"/>
      <protection locked="0"/>
    </xf>
    <xf numFmtId="0" fontId="2" fillId="13" borderId="15" xfId="0" applyFont="1" applyFill="1" applyBorder="1" applyAlignment="1" applyProtection="1">
      <alignment horizontal="center" vertical="center"/>
      <protection locked="0"/>
    </xf>
    <xf numFmtId="0" fontId="2" fillId="13" borderId="16" xfId="0" applyFont="1" applyFill="1" applyBorder="1" applyAlignment="1" applyProtection="1">
      <alignment horizontal="center" vertical="center"/>
      <protection locked="0"/>
    </xf>
    <xf numFmtId="0" fontId="2" fillId="13" borderId="17" xfId="0" applyFont="1" applyFill="1" applyBorder="1" applyAlignment="1" applyProtection="1">
      <alignment horizontal="center" vertical="center"/>
      <protection locked="0"/>
    </xf>
    <xf numFmtId="0" fontId="2" fillId="13" borderId="9" xfId="0" applyFont="1" applyFill="1" applyBorder="1" applyAlignment="1" applyProtection="1">
      <alignment horizontal="center" vertical="center"/>
      <protection locked="0"/>
    </xf>
    <xf numFmtId="0" fontId="2" fillId="13" borderId="10" xfId="0" applyFont="1" applyFill="1" applyBorder="1" applyAlignment="1" applyProtection="1">
      <alignment horizontal="center" vertical="center"/>
      <protection locked="0"/>
    </xf>
    <xf numFmtId="0" fontId="2" fillId="13" borderId="11" xfId="0" applyFont="1" applyFill="1" applyBorder="1" applyAlignment="1" applyProtection="1">
      <alignment horizontal="center" vertical="center"/>
      <protection locked="0"/>
    </xf>
    <xf numFmtId="0" fontId="2" fillId="7" borderId="15" xfId="0" applyFont="1" applyFill="1" applyBorder="1" applyAlignment="1" applyProtection="1">
      <alignment horizontal="center" vertical="center"/>
      <protection locked="0"/>
    </xf>
    <xf numFmtId="0" fontId="2" fillId="7" borderId="16" xfId="0" applyFont="1" applyFill="1" applyBorder="1" applyAlignment="1" applyProtection="1">
      <alignment horizontal="center" vertical="center"/>
      <protection locked="0"/>
    </xf>
    <xf numFmtId="0" fontId="2" fillId="7" borderId="17" xfId="0" applyFont="1" applyFill="1" applyBorder="1" applyAlignment="1" applyProtection="1">
      <alignment horizontal="center" vertical="center"/>
      <protection locked="0"/>
    </xf>
    <xf numFmtId="0" fontId="3" fillId="13" borderId="1" xfId="0" applyFont="1" applyFill="1" applyBorder="1" applyProtection="1">
      <protection locked="0"/>
    </xf>
    <xf numFmtId="0" fontId="3" fillId="13" borderId="19" xfId="0" applyFont="1" applyFill="1" applyBorder="1" applyProtection="1">
      <protection locked="0"/>
    </xf>
    <xf numFmtId="0" fontId="3" fillId="13" borderId="3" xfId="0" applyFont="1" applyFill="1" applyBorder="1" applyProtection="1">
      <protection locked="0"/>
    </xf>
    <xf numFmtId="0" fontId="3" fillId="7" borderId="15" xfId="0" applyFont="1" applyFill="1" applyBorder="1" applyProtection="1">
      <protection locked="0"/>
    </xf>
    <xf numFmtId="0" fontId="3" fillId="7" borderId="21" xfId="0" applyFont="1" applyFill="1" applyBorder="1" applyProtection="1">
      <protection locked="0"/>
    </xf>
    <xf numFmtId="0" fontId="3" fillId="7" borderId="17" xfId="0" applyFont="1" applyFill="1" applyBorder="1" applyProtection="1">
      <protection locked="0"/>
    </xf>
    <xf numFmtId="0" fontId="3" fillId="13" borderId="15" xfId="0" applyFont="1" applyFill="1" applyBorder="1" applyProtection="1">
      <protection locked="0"/>
    </xf>
    <xf numFmtId="0" fontId="3" fillId="13" borderId="21" xfId="0" applyFont="1" applyFill="1" applyBorder="1" applyProtection="1">
      <protection locked="0"/>
    </xf>
    <xf numFmtId="0" fontId="3" fillId="13" borderId="17" xfId="0" applyFont="1" applyFill="1" applyBorder="1" applyProtection="1">
      <protection locked="0"/>
    </xf>
    <xf numFmtId="0" fontId="3" fillId="13" borderId="9" xfId="0" applyFont="1" applyFill="1" applyBorder="1" applyProtection="1">
      <protection locked="0"/>
    </xf>
    <xf numFmtId="0" fontId="3" fillId="13" borderId="18" xfId="0" applyFont="1" applyFill="1" applyBorder="1" applyProtection="1">
      <protection locked="0"/>
    </xf>
    <xf numFmtId="0" fontId="3" fillId="13" borderId="11" xfId="0" applyFont="1" applyFill="1" applyBorder="1" applyProtection="1">
      <protection locked="0"/>
    </xf>
    <xf numFmtId="0" fontId="3" fillId="13" borderId="19" xfId="0" applyFont="1" applyFill="1" applyBorder="1" applyAlignment="1" applyProtection="1">
      <alignment horizontal="center" vertical="center"/>
      <protection locked="0"/>
    </xf>
    <xf numFmtId="0" fontId="3" fillId="13" borderId="2" xfId="0" applyFont="1" applyFill="1" applyBorder="1" applyAlignment="1" applyProtection="1">
      <alignment horizontal="center" vertical="center"/>
      <protection locked="0"/>
    </xf>
    <xf numFmtId="0" fontId="3" fillId="13" borderId="3" xfId="0" applyFont="1" applyFill="1" applyBorder="1" applyAlignment="1" applyProtection="1">
      <alignment horizontal="center" vertical="center"/>
      <protection locked="0"/>
    </xf>
    <xf numFmtId="0" fontId="3" fillId="7" borderId="21" xfId="0" applyFont="1" applyFill="1" applyBorder="1" applyAlignment="1" applyProtection="1">
      <alignment horizontal="center" vertical="center"/>
      <protection locked="0"/>
    </xf>
    <xf numFmtId="0" fontId="3" fillId="7" borderId="16" xfId="0" applyFont="1" applyFill="1" applyBorder="1" applyAlignment="1" applyProtection="1">
      <alignment horizontal="center" vertical="center"/>
      <protection locked="0"/>
    </xf>
    <xf numFmtId="0" fontId="3" fillId="7" borderId="17" xfId="0" applyFont="1" applyFill="1" applyBorder="1" applyAlignment="1" applyProtection="1">
      <alignment horizontal="center" vertical="center"/>
      <protection locked="0"/>
    </xf>
    <xf numFmtId="0" fontId="3" fillId="13" borderId="18" xfId="0" applyFont="1" applyFill="1" applyBorder="1" applyAlignment="1" applyProtection="1">
      <alignment horizontal="center" vertical="center"/>
      <protection locked="0"/>
    </xf>
    <xf numFmtId="0" fontId="3" fillId="13" borderId="10" xfId="0" applyFont="1" applyFill="1" applyBorder="1" applyAlignment="1" applyProtection="1">
      <alignment horizontal="center" vertical="center"/>
      <protection locked="0"/>
    </xf>
    <xf numFmtId="0" fontId="3" fillId="13" borderId="11" xfId="0" applyFont="1" applyFill="1" applyBorder="1" applyAlignment="1" applyProtection="1">
      <alignment horizontal="center" vertical="center"/>
      <protection locked="0"/>
    </xf>
    <xf numFmtId="20" fontId="3" fillId="13" borderId="2" xfId="0" applyNumberFormat="1" applyFont="1" applyFill="1" applyBorder="1" applyProtection="1">
      <protection locked="0"/>
    </xf>
    <xf numFmtId="20" fontId="3" fillId="7" borderId="16" xfId="0" applyNumberFormat="1" applyFont="1" applyFill="1" applyBorder="1" applyProtection="1">
      <protection locked="0"/>
    </xf>
    <xf numFmtId="20" fontId="3" fillId="13" borderId="10" xfId="0" applyNumberFormat="1" applyFont="1" applyFill="1" applyBorder="1" applyProtection="1">
      <protection locked="0"/>
    </xf>
    <xf numFmtId="0" fontId="3" fillId="13" borderId="3" xfId="0" applyFont="1" applyFill="1" applyBorder="1" applyAlignment="1" applyProtection="1">
      <alignment horizontal="center"/>
      <protection locked="0"/>
    </xf>
    <xf numFmtId="0" fontId="3" fillId="7" borderId="17" xfId="0" applyFont="1" applyFill="1" applyBorder="1" applyAlignment="1" applyProtection="1">
      <alignment horizontal="center"/>
      <protection locked="0"/>
    </xf>
    <xf numFmtId="0" fontId="3" fillId="13" borderId="11" xfId="0" applyFont="1" applyFill="1" applyBorder="1" applyAlignment="1" applyProtection="1">
      <alignment horizontal="center"/>
      <protection locked="0"/>
    </xf>
    <xf numFmtId="0" fontId="4" fillId="0" borderId="0" xfId="0" applyFont="1" applyProtection="1">
      <protection hidden="1"/>
    </xf>
    <xf numFmtId="0" fontId="2" fillId="0" borderId="0" xfId="0" applyFont="1" applyProtection="1">
      <protection hidden="1"/>
    </xf>
    <xf numFmtId="2" fontId="2" fillId="0" borderId="0" xfId="0" applyNumberFormat="1" applyFont="1" applyAlignment="1" applyProtection="1">
      <alignment horizontal="center"/>
      <protection hidden="1"/>
    </xf>
    <xf numFmtId="0" fontId="4" fillId="4" borderId="7" xfId="0" applyFont="1" applyFill="1" applyBorder="1" applyProtection="1">
      <protection hidden="1"/>
    </xf>
    <xf numFmtId="0" fontId="4" fillId="4" borderId="8" xfId="0" applyFont="1" applyFill="1" applyBorder="1" applyProtection="1">
      <protection hidden="1"/>
    </xf>
    <xf numFmtId="0" fontId="4" fillId="4" borderId="8" xfId="0" applyFont="1" applyFill="1" applyBorder="1" applyAlignment="1" applyProtection="1">
      <alignment wrapText="1"/>
      <protection hidden="1"/>
    </xf>
    <xf numFmtId="0" fontId="4" fillId="4" borderId="8" xfId="0" applyFont="1" applyFill="1" applyBorder="1" applyAlignment="1" applyProtection="1">
      <alignment horizontal="right" wrapText="1"/>
      <protection hidden="1"/>
    </xf>
    <xf numFmtId="0" fontId="4" fillId="4" borderId="23" xfId="0" applyFont="1" applyFill="1" applyBorder="1" applyAlignment="1" applyProtection="1">
      <alignment horizontal="center"/>
      <protection hidden="1"/>
    </xf>
    <xf numFmtId="0" fontId="4" fillId="2" borderId="18" xfId="0" applyFont="1" applyFill="1" applyBorder="1" applyAlignment="1" applyProtection="1">
      <alignment horizontal="center" vertical="center"/>
      <protection hidden="1"/>
    </xf>
    <xf numFmtId="0" fontId="4" fillId="2" borderId="10" xfId="0" applyFont="1" applyFill="1" applyBorder="1" applyAlignment="1" applyProtection="1">
      <alignment horizontal="center" vertical="center"/>
      <protection hidden="1"/>
    </xf>
    <xf numFmtId="0" fontId="4" fillId="10" borderId="10" xfId="0" applyFont="1" applyFill="1" applyBorder="1" applyAlignment="1" applyProtection="1">
      <alignment horizontal="center" vertical="center"/>
      <protection hidden="1"/>
    </xf>
    <xf numFmtId="0" fontId="4" fillId="10" borderId="11" xfId="0" applyFont="1" applyFill="1" applyBorder="1" applyAlignment="1" applyProtection="1">
      <alignment horizontal="center" vertical="center"/>
      <protection hidden="1"/>
    </xf>
    <xf numFmtId="0" fontId="4" fillId="3" borderId="9" xfId="0" applyFont="1" applyFill="1" applyBorder="1" applyAlignment="1" applyProtection="1">
      <alignment horizontal="center" vertical="center"/>
      <protection hidden="1"/>
    </xf>
    <xf numFmtId="0" fontId="4" fillId="3" borderId="10" xfId="0" applyFont="1" applyFill="1" applyBorder="1" applyAlignment="1" applyProtection="1">
      <alignment horizontal="center" vertical="center"/>
      <protection hidden="1"/>
    </xf>
    <xf numFmtId="0" fontId="4" fillId="12" borderId="10" xfId="0" applyFont="1" applyFill="1" applyBorder="1" applyAlignment="1" applyProtection="1">
      <alignment horizontal="center" vertical="center"/>
      <protection hidden="1"/>
    </xf>
    <xf numFmtId="0" fontId="4" fillId="12" borderId="11" xfId="0" applyFont="1" applyFill="1" applyBorder="1" applyAlignment="1" applyProtection="1">
      <alignment horizontal="center" vertical="center"/>
      <protection hidden="1"/>
    </xf>
    <xf numFmtId="2" fontId="4" fillId="11" borderId="7" xfId="0" applyNumberFormat="1" applyFont="1" applyFill="1" applyBorder="1" applyAlignment="1" applyProtection="1">
      <alignment horizontal="center"/>
      <protection hidden="1"/>
    </xf>
    <xf numFmtId="2" fontId="4" fillId="11" borderId="8" xfId="0" applyNumberFormat="1" applyFont="1" applyFill="1" applyBorder="1" applyAlignment="1" applyProtection="1">
      <alignment horizontal="center"/>
      <protection hidden="1"/>
    </xf>
    <xf numFmtId="2" fontId="4" fillId="11" borderId="23" xfId="0" applyNumberFormat="1" applyFont="1" applyFill="1" applyBorder="1" applyAlignment="1" applyProtection="1">
      <alignment horizontal="center"/>
      <protection hidden="1"/>
    </xf>
    <xf numFmtId="0" fontId="2" fillId="6" borderId="0" xfId="0" applyFont="1" applyFill="1" applyProtection="1">
      <protection hidden="1"/>
    </xf>
    <xf numFmtId="20" fontId="2" fillId="6" borderId="2" xfId="0" applyNumberFormat="1" applyFont="1" applyFill="1" applyBorder="1" applyProtection="1">
      <protection hidden="1"/>
    </xf>
    <xf numFmtId="2" fontId="2" fillId="11" borderId="1" xfId="1" applyNumberFormat="1" applyFont="1" applyFill="1" applyBorder="1" applyAlignment="1" applyProtection="1">
      <alignment horizontal="center"/>
      <protection hidden="1"/>
    </xf>
    <xf numFmtId="2" fontId="2" fillId="11" borderId="2" xfId="0" applyNumberFormat="1" applyFont="1" applyFill="1" applyBorder="1" applyAlignment="1" applyProtection="1">
      <alignment horizontal="center"/>
      <protection hidden="1"/>
    </xf>
    <xf numFmtId="2" fontId="2" fillId="11" borderId="3" xfId="0" applyNumberFormat="1" applyFont="1" applyFill="1" applyBorder="1" applyAlignment="1" applyProtection="1">
      <alignment horizontal="center"/>
      <protection hidden="1"/>
    </xf>
    <xf numFmtId="0" fontId="2" fillId="9" borderId="0" xfId="0" applyFont="1" applyFill="1" applyProtection="1">
      <protection hidden="1"/>
    </xf>
    <xf numFmtId="20" fontId="2" fillId="9" borderId="16" xfId="0" applyNumberFormat="1" applyFont="1" applyFill="1" applyBorder="1" applyProtection="1">
      <protection hidden="1"/>
    </xf>
    <xf numFmtId="2" fontId="2" fillId="11" borderId="15" xfId="1" applyNumberFormat="1" applyFont="1" applyFill="1" applyBorder="1" applyAlignment="1" applyProtection="1">
      <alignment horizontal="center"/>
      <protection hidden="1"/>
    </xf>
    <xf numFmtId="2" fontId="2" fillId="11" borderId="16" xfId="0" applyNumberFormat="1" applyFont="1" applyFill="1" applyBorder="1" applyAlignment="1" applyProtection="1">
      <alignment horizontal="center"/>
      <protection hidden="1"/>
    </xf>
    <xf numFmtId="2" fontId="2" fillId="11" borderId="17" xfId="0" applyNumberFormat="1" applyFont="1" applyFill="1" applyBorder="1" applyAlignment="1" applyProtection="1">
      <alignment horizontal="center"/>
      <protection hidden="1"/>
    </xf>
    <xf numFmtId="0" fontId="2" fillId="8" borderId="0" xfId="0" applyFont="1" applyFill="1" applyProtection="1">
      <protection hidden="1"/>
    </xf>
    <xf numFmtId="20" fontId="2" fillId="8" borderId="10" xfId="0" applyNumberFormat="1" applyFont="1" applyFill="1" applyBorder="1" applyProtection="1">
      <protection hidden="1"/>
    </xf>
    <xf numFmtId="2" fontId="2" fillId="11" borderId="9" xfId="1" applyNumberFormat="1" applyFont="1" applyFill="1" applyBorder="1" applyAlignment="1" applyProtection="1">
      <alignment horizontal="center"/>
      <protection hidden="1"/>
    </xf>
    <xf numFmtId="2" fontId="2" fillId="11" borderId="10" xfId="0" applyNumberFormat="1" applyFont="1" applyFill="1" applyBorder="1" applyAlignment="1" applyProtection="1">
      <alignment horizontal="center"/>
      <protection hidden="1"/>
    </xf>
    <xf numFmtId="2" fontId="2" fillId="11" borderId="25" xfId="0" applyNumberFormat="1" applyFont="1" applyFill="1" applyBorder="1" applyAlignment="1" applyProtection="1">
      <alignment horizontal="center"/>
      <protection hidden="1"/>
    </xf>
    <xf numFmtId="0" fontId="2" fillId="0" borderId="0" xfId="0" applyFont="1" applyAlignment="1" applyProtection="1">
      <alignment horizontal="center" vertical="center"/>
      <protection hidden="1"/>
    </xf>
    <xf numFmtId="0" fontId="4" fillId="4" borderId="20" xfId="0" applyFont="1" applyFill="1" applyBorder="1" applyProtection="1">
      <protection hidden="1"/>
    </xf>
    <xf numFmtId="0" fontId="4" fillId="4" borderId="23" xfId="0" applyFont="1" applyFill="1" applyBorder="1" applyProtection="1">
      <protection hidden="1"/>
    </xf>
    <xf numFmtId="2" fontId="2" fillId="11" borderId="2" xfId="1" applyNumberFormat="1" applyFont="1" applyFill="1" applyBorder="1" applyAlignment="1" applyProtection="1">
      <alignment horizontal="center"/>
      <protection hidden="1"/>
    </xf>
    <xf numFmtId="2" fontId="2" fillId="11" borderId="3" xfId="1" applyNumberFormat="1" applyFont="1" applyFill="1" applyBorder="1" applyAlignment="1" applyProtection="1">
      <alignment horizontal="center"/>
      <protection hidden="1"/>
    </xf>
    <xf numFmtId="0" fontId="4" fillId="11" borderId="7" xfId="0" applyFont="1" applyFill="1" applyBorder="1" applyProtection="1">
      <protection hidden="1"/>
    </xf>
    <xf numFmtId="0" fontId="4" fillId="11" borderId="20" xfId="0" applyFont="1" applyFill="1" applyBorder="1" applyProtection="1">
      <protection hidden="1"/>
    </xf>
    <xf numFmtId="0" fontId="4" fillId="11" borderId="8" xfId="0" applyFont="1" applyFill="1" applyBorder="1" applyProtection="1">
      <protection hidden="1"/>
    </xf>
    <xf numFmtId="0" fontId="4" fillId="11" borderId="23" xfId="0" applyFont="1" applyFill="1" applyBorder="1" applyProtection="1">
      <protection hidden="1"/>
    </xf>
    <xf numFmtId="2" fontId="4" fillId="6" borderId="27" xfId="0" applyNumberFormat="1" applyFont="1" applyFill="1" applyBorder="1" applyAlignment="1" applyProtection="1">
      <alignment horizontal="center"/>
      <protection hidden="1"/>
    </xf>
    <xf numFmtId="2" fontId="4" fillId="9" borderId="24" xfId="0" applyNumberFormat="1" applyFont="1" applyFill="1" applyBorder="1" applyAlignment="1" applyProtection="1">
      <alignment horizontal="center"/>
      <protection hidden="1"/>
    </xf>
    <xf numFmtId="2" fontId="4" fillId="8" borderId="28" xfId="0" applyNumberFormat="1" applyFont="1" applyFill="1" applyBorder="1" applyAlignment="1" applyProtection="1">
      <alignment horizontal="center"/>
      <protection hidden="1"/>
    </xf>
    <xf numFmtId="0" fontId="2" fillId="4" borderId="1" xfId="0" applyFont="1" applyFill="1" applyBorder="1" applyProtection="1">
      <protection hidden="1"/>
    </xf>
    <xf numFmtId="0" fontId="2" fillId="4" borderId="19" xfId="0" applyFont="1" applyFill="1" applyBorder="1" applyProtection="1">
      <protection hidden="1"/>
    </xf>
    <xf numFmtId="0" fontId="2" fillId="4" borderId="2" xfId="0" applyFont="1" applyFill="1" applyBorder="1" applyProtection="1">
      <protection hidden="1"/>
    </xf>
    <xf numFmtId="0" fontId="4" fillId="4" borderId="19" xfId="0" applyFont="1" applyFill="1" applyBorder="1" applyProtection="1">
      <protection hidden="1"/>
    </xf>
    <xf numFmtId="1" fontId="2" fillId="11" borderId="1" xfId="0" applyNumberFormat="1" applyFont="1" applyFill="1" applyBorder="1" applyAlignment="1" applyProtection="1">
      <alignment horizontal="center"/>
      <protection hidden="1"/>
    </xf>
    <xf numFmtId="1" fontId="2" fillId="11" borderId="2" xfId="0" applyNumberFormat="1" applyFont="1" applyFill="1" applyBorder="1" applyAlignment="1" applyProtection="1">
      <alignment horizontal="center"/>
      <protection hidden="1"/>
    </xf>
    <xf numFmtId="1" fontId="2" fillId="11" borderId="3" xfId="0" applyNumberFormat="1" applyFont="1" applyFill="1" applyBorder="1" applyAlignment="1" applyProtection="1">
      <alignment horizontal="center"/>
      <protection hidden="1"/>
    </xf>
    <xf numFmtId="0" fontId="2" fillId="5" borderId="15" xfId="0" applyFont="1" applyFill="1" applyBorder="1" applyProtection="1">
      <protection hidden="1"/>
    </xf>
    <xf numFmtId="0" fontId="2" fillId="5" borderId="21" xfId="0" applyFont="1" applyFill="1" applyBorder="1" applyProtection="1">
      <protection hidden="1"/>
    </xf>
    <xf numFmtId="0" fontId="2" fillId="5" borderId="16" xfId="0" applyFont="1" applyFill="1" applyBorder="1" applyProtection="1">
      <protection hidden="1"/>
    </xf>
    <xf numFmtId="0" fontId="4" fillId="5" borderId="21" xfId="0" applyFont="1" applyFill="1" applyBorder="1" applyProtection="1">
      <protection hidden="1"/>
    </xf>
    <xf numFmtId="1" fontId="2" fillId="11" borderId="15" xfId="0" applyNumberFormat="1" applyFont="1" applyFill="1" applyBorder="1" applyAlignment="1" applyProtection="1">
      <alignment horizontal="center"/>
      <protection hidden="1"/>
    </xf>
    <xf numFmtId="1" fontId="2" fillId="11" borderId="16" xfId="0" applyNumberFormat="1" applyFont="1" applyFill="1" applyBorder="1" applyAlignment="1" applyProtection="1">
      <alignment horizontal="center"/>
      <protection hidden="1"/>
    </xf>
    <xf numFmtId="1" fontId="2" fillId="11" borderId="17" xfId="0" applyNumberFormat="1" applyFont="1" applyFill="1" applyBorder="1" applyAlignment="1" applyProtection="1">
      <alignment horizontal="center"/>
      <protection hidden="1"/>
    </xf>
    <xf numFmtId="0" fontId="2" fillId="4" borderId="15" xfId="0" applyFont="1" applyFill="1" applyBorder="1" applyProtection="1">
      <protection hidden="1"/>
    </xf>
    <xf numFmtId="0" fontId="2" fillId="4" borderId="21" xfId="0" applyFont="1" applyFill="1" applyBorder="1" applyProtection="1">
      <protection hidden="1"/>
    </xf>
    <xf numFmtId="0" fontId="2" fillId="4" borderId="16" xfId="0" applyFont="1" applyFill="1" applyBorder="1" applyProtection="1">
      <protection hidden="1"/>
    </xf>
    <xf numFmtId="0" fontId="4" fillId="4" borderId="21" xfId="0" applyFont="1" applyFill="1" applyBorder="1" applyProtection="1">
      <protection hidden="1"/>
    </xf>
    <xf numFmtId="0" fontId="2" fillId="4" borderId="9" xfId="0" applyFont="1" applyFill="1" applyBorder="1" applyProtection="1">
      <protection hidden="1"/>
    </xf>
    <xf numFmtId="0" fontId="2" fillId="4" borderId="18" xfId="0" applyFont="1" applyFill="1" applyBorder="1" applyProtection="1">
      <protection hidden="1"/>
    </xf>
    <xf numFmtId="0" fontId="2" fillId="4" borderId="10" xfId="0" applyFont="1" applyFill="1" applyBorder="1" applyProtection="1">
      <protection hidden="1"/>
    </xf>
    <xf numFmtId="0" fontId="4" fillId="4" borderId="18" xfId="0" applyFont="1" applyFill="1" applyBorder="1" applyProtection="1">
      <protection hidden="1"/>
    </xf>
    <xf numFmtId="1" fontId="2" fillId="11" borderId="9" xfId="0" applyNumberFormat="1" applyFont="1" applyFill="1" applyBorder="1" applyAlignment="1" applyProtection="1">
      <alignment horizontal="center"/>
      <protection hidden="1"/>
    </xf>
    <xf numFmtId="1" fontId="2" fillId="11" borderId="10" xfId="0" applyNumberFormat="1" applyFont="1" applyFill="1" applyBorder="1" applyAlignment="1" applyProtection="1">
      <alignment horizontal="center"/>
      <protection hidden="1"/>
    </xf>
    <xf numFmtId="1" fontId="2" fillId="11" borderId="11" xfId="0" applyNumberFormat="1" applyFont="1" applyFill="1" applyBorder="1" applyAlignment="1" applyProtection="1">
      <alignment horizontal="center"/>
      <protection hidden="1"/>
    </xf>
    <xf numFmtId="0" fontId="4" fillId="5" borderId="7" xfId="0" applyFont="1" applyFill="1" applyBorder="1" applyProtection="1">
      <protection hidden="1"/>
    </xf>
    <xf numFmtId="0" fontId="4" fillId="5" borderId="8" xfId="0" applyFont="1" applyFill="1" applyBorder="1" applyAlignment="1" applyProtection="1">
      <alignment horizontal="right"/>
      <protection hidden="1"/>
    </xf>
    <xf numFmtId="0" fontId="4" fillId="5" borderId="8" xfId="0" applyFont="1" applyFill="1" applyBorder="1" applyProtection="1">
      <protection hidden="1"/>
    </xf>
    <xf numFmtId="0" fontId="4" fillId="5" borderId="23" xfId="0" applyFont="1" applyFill="1" applyBorder="1" applyAlignment="1" applyProtection="1">
      <alignment horizontal="center"/>
      <protection hidden="1"/>
    </xf>
    <xf numFmtId="0" fontId="2" fillId="6" borderId="1" xfId="0" applyFont="1" applyFill="1" applyBorder="1" applyProtection="1">
      <protection hidden="1"/>
    </xf>
    <xf numFmtId="164" fontId="2" fillId="6" borderId="2" xfId="0" applyNumberFormat="1" applyFont="1" applyFill="1" applyBorder="1" applyProtection="1">
      <protection hidden="1"/>
    </xf>
    <xf numFmtId="0" fontId="2" fillId="6" borderId="2" xfId="0" applyFont="1" applyFill="1" applyBorder="1" applyProtection="1">
      <protection hidden="1"/>
    </xf>
    <xf numFmtId="0" fontId="4" fillId="6" borderId="3" xfId="0" applyFont="1" applyFill="1" applyBorder="1" applyAlignment="1" applyProtection="1">
      <alignment horizontal="center"/>
      <protection hidden="1"/>
    </xf>
    <xf numFmtId="0" fontId="2" fillId="0" borderId="19"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9" borderId="15" xfId="0" applyFont="1" applyFill="1" applyBorder="1" applyProtection="1">
      <protection hidden="1"/>
    </xf>
    <xf numFmtId="164" fontId="2" fillId="9" borderId="16" xfId="0" applyNumberFormat="1" applyFont="1" applyFill="1" applyBorder="1" applyProtection="1">
      <protection hidden="1"/>
    </xf>
    <xf numFmtId="0" fontId="2" fillId="9" borderId="16" xfId="0" applyFont="1" applyFill="1" applyBorder="1" applyProtection="1">
      <protection hidden="1"/>
    </xf>
    <xf numFmtId="0" fontId="4" fillId="9" borderId="17" xfId="0" applyFont="1" applyFill="1" applyBorder="1" applyAlignment="1" applyProtection="1">
      <alignment horizontal="center"/>
      <protection hidden="1"/>
    </xf>
    <xf numFmtId="0" fontId="2" fillId="0" borderId="21" xfId="0" applyFont="1" applyBorder="1" applyAlignment="1" applyProtection="1">
      <alignment horizontal="center" vertical="center"/>
      <protection hidden="1"/>
    </xf>
    <xf numFmtId="0" fontId="2" fillId="0" borderId="16" xfId="0" applyFont="1" applyBorder="1" applyAlignment="1" applyProtection="1">
      <alignment horizontal="center" vertical="center"/>
      <protection hidden="1"/>
    </xf>
    <xf numFmtId="0" fontId="2" fillId="0" borderId="17" xfId="0" applyFont="1" applyBorder="1" applyAlignment="1" applyProtection="1">
      <alignment horizontal="center" vertical="center"/>
      <protection hidden="1"/>
    </xf>
    <xf numFmtId="0" fontId="2" fillId="8" borderId="9" xfId="0" applyFont="1" applyFill="1" applyBorder="1" applyProtection="1">
      <protection hidden="1"/>
    </xf>
    <xf numFmtId="164" fontId="2" fillId="8" borderId="10" xfId="0" applyNumberFormat="1" applyFont="1" applyFill="1" applyBorder="1" applyProtection="1">
      <protection hidden="1"/>
    </xf>
    <xf numFmtId="0" fontId="2" fillId="8" borderId="10" xfId="0" applyFont="1" applyFill="1" applyBorder="1" applyProtection="1">
      <protection hidden="1"/>
    </xf>
    <xf numFmtId="0" fontId="4" fillId="8" borderId="11" xfId="0" applyFont="1" applyFill="1" applyBorder="1" applyAlignment="1" applyProtection="1">
      <alignment horizontal="center"/>
      <protection hidden="1"/>
    </xf>
    <xf numFmtId="0" fontId="2" fillId="0" borderId="18"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2" fillId="4" borderId="19" xfId="0" applyFont="1" applyFill="1" applyBorder="1" applyAlignment="1" applyProtection="1">
      <alignment horizontal="center" vertical="center"/>
      <protection hidden="1"/>
    </xf>
    <xf numFmtId="0" fontId="2" fillId="4" borderId="2" xfId="0" applyFont="1" applyFill="1" applyBorder="1" applyAlignment="1" applyProtection="1">
      <alignment horizontal="center" vertical="center"/>
      <protection hidden="1"/>
    </xf>
    <xf numFmtId="0" fontId="2" fillId="4" borderId="3" xfId="0" applyFont="1" applyFill="1" applyBorder="1" applyAlignment="1" applyProtection="1">
      <alignment horizontal="center" vertical="center"/>
      <protection hidden="1"/>
    </xf>
    <xf numFmtId="0" fontId="2" fillId="4" borderId="21" xfId="0" applyFont="1" applyFill="1" applyBorder="1" applyAlignment="1" applyProtection="1">
      <alignment horizontal="center" vertical="center"/>
      <protection hidden="1"/>
    </xf>
    <xf numFmtId="0" fontId="2" fillId="4" borderId="16" xfId="0" applyFont="1" applyFill="1" applyBorder="1" applyAlignment="1" applyProtection="1">
      <alignment horizontal="center" vertical="center"/>
      <protection hidden="1"/>
    </xf>
    <xf numFmtId="0" fontId="2" fillId="4" borderId="17" xfId="0" applyFont="1" applyFill="1" applyBorder="1" applyAlignment="1" applyProtection="1">
      <alignment horizontal="center" vertical="center"/>
      <protection hidden="1"/>
    </xf>
    <xf numFmtId="0" fontId="2" fillId="4" borderId="18" xfId="0" applyFont="1" applyFill="1" applyBorder="1" applyAlignment="1" applyProtection="1">
      <alignment horizontal="center" vertical="center"/>
      <protection hidden="1"/>
    </xf>
    <xf numFmtId="0" fontId="2" fillId="4" borderId="10" xfId="0" applyFont="1" applyFill="1" applyBorder="1" applyAlignment="1" applyProtection="1">
      <alignment horizontal="center" vertical="center"/>
      <protection hidden="1"/>
    </xf>
    <xf numFmtId="0" fontId="2" fillId="4" borderId="11" xfId="0" applyFont="1" applyFill="1" applyBorder="1" applyAlignment="1" applyProtection="1">
      <alignment horizontal="center" vertical="center"/>
      <protection hidden="1"/>
    </xf>
    <xf numFmtId="0" fontId="2" fillId="5" borderId="13" xfId="0" applyFont="1" applyFill="1" applyBorder="1" applyAlignment="1" applyProtection="1">
      <alignment horizontal="center" vertical="center"/>
      <protection hidden="1"/>
    </xf>
    <xf numFmtId="0" fontId="2" fillId="5" borderId="12" xfId="0" applyFont="1" applyFill="1" applyBorder="1" applyAlignment="1" applyProtection="1">
      <alignment horizontal="center" vertical="center"/>
      <protection hidden="1"/>
    </xf>
    <xf numFmtId="0" fontId="2" fillId="5" borderId="14" xfId="0" applyFont="1" applyFill="1" applyBorder="1" applyAlignment="1" applyProtection="1">
      <alignment horizontal="center" vertical="center"/>
      <protection hidden="1"/>
    </xf>
    <xf numFmtId="0" fontId="2" fillId="5" borderId="21" xfId="0" applyFont="1" applyFill="1" applyBorder="1" applyAlignment="1" applyProtection="1">
      <alignment horizontal="center" vertical="center"/>
      <protection hidden="1"/>
    </xf>
    <xf numFmtId="0" fontId="2" fillId="5" borderId="16" xfId="0" applyFont="1" applyFill="1" applyBorder="1" applyAlignment="1" applyProtection="1">
      <alignment horizontal="center" vertical="center"/>
      <protection hidden="1"/>
    </xf>
    <xf numFmtId="0" fontId="2" fillId="5" borderId="17" xfId="0" applyFont="1" applyFill="1" applyBorder="1" applyAlignment="1" applyProtection="1">
      <alignment horizontal="center" vertical="center"/>
      <protection hidden="1"/>
    </xf>
    <xf numFmtId="0" fontId="2" fillId="5" borderId="18" xfId="0" applyFont="1" applyFill="1" applyBorder="1" applyAlignment="1" applyProtection="1">
      <alignment horizontal="center" vertical="center"/>
      <protection hidden="1"/>
    </xf>
    <xf numFmtId="0" fontId="2" fillId="5" borderId="10" xfId="0" applyFont="1" applyFill="1" applyBorder="1" applyAlignment="1" applyProtection="1">
      <alignment horizontal="center" vertical="center"/>
      <protection hidden="1"/>
    </xf>
    <xf numFmtId="0" fontId="2" fillId="5" borderId="11" xfId="0" applyFont="1" applyFill="1" applyBorder="1" applyAlignment="1" applyProtection="1">
      <alignment horizontal="center" vertical="center"/>
      <protection hidden="1"/>
    </xf>
    <xf numFmtId="0" fontId="3" fillId="13" borderId="0" xfId="0" applyFont="1" applyFill="1" applyProtection="1"/>
    <xf numFmtId="0" fontId="2" fillId="7" borderId="0" xfId="0" applyFont="1" applyFill="1" applyProtection="1"/>
    <xf numFmtId="0" fontId="12" fillId="14" borderId="0" xfId="0" applyFont="1" applyFill="1" applyProtection="1">
      <protection hidden="1"/>
    </xf>
    <xf numFmtId="0" fontId="13" fillId="14" borderId="0" xfId="0" applyFont="1" applyFill="1" applyAlignment="1" applyProtection="1">
      <alignment horizontal="left" vertical="center"/>
      <protection hidden="1"/>
    </xf>
    <xf numFmtId="0" fontId="14" fillId="14" borderId="0" xfId="0" applyFont="1" applyFill="1" applyProtection="1">
      <protection hidden="1"/>
    </xf>
    <xf numFmtId="0" fontId="13" fillId="14" borderId="0" xfId="0" applyFont="1" applyFill="1" applyAlignment="1">
      <alignment horizontal="left" vertical="center"/>
    </xf>
    <xf numFmtId="0" fontId="15" fillId="15" borderId="0" xfId="0" applyFont="1" applyFill="1" applyAlignment="1" applyProtection="1">
      <alignment vertical="center"/>
      <protection locked="0"/>
    </xf>
    <xf numFmtId="0" fontId="2" fillId="16" borderId="0" xfId="0" applyFont="1" applyFill="1" applyProtection="1">
      <protection hidden="1"/>
    </xf>
    <xf numFmtId="0" fontId="4" fillId="16" borderId="0" xfId="0" applyFont="1" applyFill="1" applyProtection="1">
      <protection hidden="1"/>
    </xf>
    <xf numFmtId="20" fontId="2" fillId="16" borderId="0" xfId="0" applyNumberFormat="1" applyFont="1" applyFill="1" applyProtection="1">
      <protection hidden="1"/>
    </xf>
    <xf numFmtId="0" fontId="2" fillId="16" borderId="0" xfId="0" applyFont="1" applyFill="1" applyAlignment="1" applyProtection="1">
      <alignment horizontal="center" vertical="center"/>
      <protection hidden="1"/>
    </xf>
    <xf numFmtId="2" fontId="2" fillId="16" borderId="0" xfId="0" applyNumberFormat="1" applyFont="1" applyFill="1" applyAlignment="1" applyProtection="1">
      <alignment horizontal="center"/>
      <protection hidden="1"/>
    </xf>
    <xf numFmtId="0" fontId="4" fillId="16" borderId="0" xfId="0" applyFont="1" applyFill="1" applyAlignment="1" applyProtection="1">
      <alignment horizontal="center" vertical="center"/>
      <protection hidden="1"/>
    </xf>
    <xf numFmtId="2" fontId="4" fillId="16" borderId="0" xfId="0" applyNumberFormat="1" applyFont="1" applyFill="1" applyAlignment="1" applyProtection="1">
      <alignment horizontal="center"/>
      <protection hidden="1"/>
    </xf>
    <xf numFmtId="2" fontId="4" fillId="16" borderId="26" xfId="0" applyNumberFormat="1" applyFont="1" applyFill="1" applyBorder="1" applyAlignment="1" applyProtection="1">
      <alignment horizontal="center"/>
      <protection hidden="1"/>
    </xf>
    <xf numFmtId="0" fontId="2" fillId="0" borderId="0" xfId="0" applyFont="1" applyFill="1" applyProtection="1">
      <protection hidden="1"/>
    </xf>
    <xf numFmtId="2" fontId="4" fillId="16" borderId="22" xfId="0" applyNumberFormat="1" applyFont="1" applyFill="1" applyBorder="1" applyAlignment="1" applyProtection="1">
      <alignment horizontal="center"/>
      <protection hidden="1"/>
    </xf>
    <xf numFmtId="0" fontId="2" fillId="16" borderId="0" xfId="0" applyFont="1" applyFill="1" applyAlignment="1">
      <alignment vertical="center"/>
    </xf>
    <xf numFmtId="0" fontId="4" fillId="17" borderId="0" xfId="0" applyFont="1" applyFill="1" applyProtection="1">
      <protection hidden="1"/>
    </xf>
    <xf numFmtId="0" fontId="16" fillId="16" borderId="0" xfId="2" applyFont="1" applyFill="1" applyProtection="1">
      <protection hidden="1"/>
    </xf>
    <xf numFmtId="0" fontId="12" fillId="0" borderId="0" xfId="0" applyFont="1" applyFill="1" applyProtection="1">
      <protection hidden="1"/>
    </xf>
    <xf numFmtId="0" fontId="4" fillId="0" borderId="0" xfId="0" applyFont="1" applyFill="1" applyProtection="1">
      <protection hidden="1"/>
    </xf>
    <xf numFmtId="0" fontId="2" fillId="16" borderId="0" xfId="0" applyFont="1" applyFill="1" applyAlignment="1">
      <alignment horizontal="left"/>
    </xf>
    <xf numFmtId="0" fontId="2" fillId="16" borderId="0" xfId="0" applyFont="1" applyFill="1" applyAlignment="1">
      <alignment horizontal="left" vertical="center"/>
    </xf>
    <xf numFmtId="0" fontId="4" fillId="17" borderId="0" xfId="0" applyFont="1" applyFill="1" applyAlignment="1" applyProtection="1">
      <alignment horizontal="left"/>
      <protection hidden="1"/>
    </xf>
    <xf numFmtId="0" fontId="4" fillId="2" borderId="1"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4" fillId="2" borderId="3" xfId="0" applyFont="1" applyFill="1" applyBorder="1" applyAlignment="1" applyProtection="1">
      <alignment horizontal="center" vertical="center"/>
      <protection hidden="1"/>
    </xf>
    <xf numFmtId="0" fontId="4" fillId="3" borderId="4" xfId="0" applyFont="1" applyFill="1" applyBorder="1" applyAlignment="1" applyProtection="1">
      <alignment horizontal="center" vertical="center"/>
      <protection hidden="1"/>
    </xf>
    <xf numFmtId="0" fontId="4" fillId="3" borderId="5" xfId="0" applyFont="1" applyFill="1" applyBorder="1" applyAlignment="1" applyProtection="1">
      <alignment horizontal="center" vertical="center"/>
      <protection hidden="1"/>
    </xf>
    <xf numFmtId="0" fontId="4" fillId="3" borderId="6" xfId="0" applyFont="1" applyFill="1" applyBorder="1" applyAlignment="1" applyProtection="1">
      <alignment horizontal="center" vertical="center"/>
      <protection hidden="1"/>
    </xf>
  </cellXfs>
  <cellStyles count="3">
    <cellStyle name="Comma" xfId="1" builtinId="3"/>
    <cellStyle name="Hyperlink" xfId="2" builtinId="8"/>
    <cellStyle name="Normal" xfId="0" builtinId="0"/>
  </cellStyles>
  <dxfs count="16">
    <dxf>
      <font>
        <b/>
        <i val="0"/>
        <color auto="1"/>
      </font>
      <fill>
        <patternFill>
          <bgColor theme="8" tint="0.39994506668294322"/>
        </patternFill>
      </fill>
    </dxf>
    <dxf>
      <font>
        <b/>
        <i val="0"/>
        <color auto="1"/>
      </font>
      <fill>
        <patternFill>
          <bgColor theme="5" tint="0.59996337778862885"/>
        </patternFill>
      </fill>
    </dxf>
    <dxf>
      <font>
        <b/>
        <i val="0"/>
      </font>
      <fill>
        <patternFill>
          <bgColor theme="7" tint="0.79998168889431442"/>
        </patternFill>
      </fill>
    </dxf>
    <dxf>
      <font>
        <b/>
        <i val="0"/>
      </font>
      <fill>
        <patternFill>
          <bgColor rgb="FFFF66CC"/>
        </patternFill>
      </fill>
    </dxf>
    <dxf>
      <font>
        <b/>
        <i val="0"/>
      </font>
      <fill>
        <patternFill>
          <bgColor rgb="FFFF3300"/>
        </patternFill>
      </fill>
    </dxf>
    <dxf>
      <font>
        <color rgb="FF9C5700"/>
      </font>
      <fill>
        <patternFill>
          <bgColor theme="5" tint="0.59996337778862885"/>
        </patternFill>
      </fill>
    </dxf>
    <dxf>
      <font>
        <color rgb="FF006100"/>
      </font>
      <fill>
        <patternFill>
          <bgColor rgb="FFC6EFCE"/>
        </patternFill>
      </fill>
    </dxf>
    <dxf>
      <font>
        <b/>
        <i val="0"/>
      </font>
      <fill>
        <patternFill>
          <bgColor theme="7" tint="0.79998168889431442"/>
        </patternFill>
      </fill>
    </dxf>
    <dxf>
      <font>
        <b/>
        <i val="0"/>
      </font>
      <fill>
        <patternFill>
          <bgColor rgb="FFFF66CC"/>
        </patternFill>
      </fill>
    </dxf>
    <dxf>
      <font>
        <b/>
        <i val="0"/>
      </font>
      <fill>
        <patternFill>
          <bgColor rgb="FFFF3300"/>
        </patternFill>
      </fill>
    </dxf>
    <dxf>
      <font>
        <b/>
        <i val="0"/>
      </font>
      <fill>
        <patternFill>
          <bgColor theme="5" tint="0.39994506668294322"/>
        </patternFill>
      </fill>
    </dxf>
    <dxf>
      <font>
        <b/>
        <i val="0"/>
        <color auto="1"/>
      </font>
      <fill>
        <patternFill>
          <bgColor theme="9" tint="0.39994506668294322"/>
        </patternFill>
      </fill>
    </dxf>
    <dxf>
      <font>
        <b/>
        <i val="0"/>
        <color auto="1"/>
      </font>
      <fill>
        <patternFill>
          <bgColor theme="8" tint="0.3999450666829432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8CCDB0"/>
      <color rgb="FFEDEFF2"/>
      <color rgb="FFF7F7F7"/>
      <color rgb="FF365B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planninginexcel.nl" TargetMode="External"/></Relationships>
</file>

<file path=xl/drawings/drawing1.xml><?xml version="1.0" encoding="utf-8"?>
<xdr:wsDr xmlns:xdr="http://schemas.openxmlformats.org/drawingml/2006/spreadsheetDrawing" xmlns:a="http://schemas.openxmlformats.org/drawingml/2006/main">
  <xdr:twoCellAnchor editAs="absolute">
    <xdr:from>
      <xdr:col>14</xdr:col>
      <xdr:colOff>267195</xdr:colOff>
      <xdr:row>25</xdr:row>
      <xdr:rowOff>197921</xdr:rowOff>
    </xdr:from>
    <xdr:to>
      <xdr:col>20</xdr:col>
      <xdr:colOff>196831</xdr:colOff>
      <xdr:row>26</xdr:row>
      <xdr:rowOff>207467</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EC5C3ED-DD9E-480A-A0E7-88DA38E6929D}"/>
            </a:ext>
          </a:extLst>
        </xdr:cNvPr>
        <xdr:cNvSpPr/>
      </xdr:nvSpPr>
      <xdr:spPr>
        <a:xfrm>
          <a:off x="9255331" y="6190012"/>
          <a:ext cx="1800000" cy="252000"/>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200" b="1">
              <a:solidFill>
                <a:sysClr val="windowText" lastClr="000000"/>
              </a:solidFill>
              <a:latin typeface="Barlow" panose="00000500000000000000" pitchFamily="2" charset="0"/>
            </a:rPr>
            <a:t>planninginexcel.nl</a:t>
          </a:r>
          <a:endParaRPr lang="en-NL" sz="1200" b="1">
            <a:solidFill>
              <a:sysClr val="windowText" lastClr="000000"/>
            </a:solidFill>
            <a:latin typeface="Barlow" panose="00000500000000000000" pitchFamily="2" charset="0"/>
          </a:endParaRPr>
        </a:p>
      </xdr:txBody>
    </xdr:sp>
    <xdr:clientData/>
  </xdr:twoCellAnchor>
  <xdr:twoCellAnchor editAs="absolute">
    <xdr:from>
      <xdr:col>15</xdr:col>
      <xdr:colOff>100445</xdr:colOff>
      <xdr:row>57</xdr:row>
      <xdr:rowOff>21275</xdr:rowOff>
    </xdr:from>
    <xdr:to>
      <xdr:col>26</xdr:col>
      <xdr:colOff>30082</xdr:colOff>
      <xdr:row>58</xdr:row>
      <xdr:rowOff>48139</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FA39EBE4-783A-4AF2-AB22-086EFAB609E8}"/>
            </a:ext>
          </a:extLst>
        </xdr:cNvPr>
        <xdr:cNvSpPr/>
      </xdr:nvSpPr>
      <xdr:spPr>
        <a:xfrm>
          <a:off x="9400309" y="13408230"/>
          <a:ext cx="1800000" cy="252000"/>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200" b="1">
              <a:solidFill>
                <a:sysClr val="windowText" lastClr="000000"/>
              </a:solidFill>
              <a:latin typeface="Barlow" panose="00000500000000000000" pitchFamily="2" charset="0"/>
            </a:rPr>
            <a:t>planninginexcel.nl</a:t>
          </a:r>
          <a:endParaRPr lang="en-NL" sz="1200" b="1">
            <a:solidFill>
              <a:sysClr val="windowText" lastClr="000000"/>
            </a:solidFill>
            <a:latin typeface="Barlow" panose="00000500000000000000" pitchFamily="2" charset="0"/>
          </a:endParaRPr>
        </a:p>
      </xdr:txBody>
    </xdr:sp>
    <xdr:clientData/>
  </xdr:twoCellAnchor>
  <xdr:twoCellAnchor editAs="absolute">
    <xdr:from>
      <xdr:col>27</xdr:col>
      <xdr:colOff>11083637</xdr:colOff>
      <xdr:row>26</xdr:row>
      <xdr:rowOff>0</xdr:rowOff>
    </xdr:from>
    <xdr:to>
      <xdr:col>27</xdr:col>
      <xdr:colOff>12883637</xdr:colOff>
      <xdr:row>27</xdr:row>
      <xdr:rowOff>26863</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2B2B1971-E4E1-4C69-B3B0-07E3E42476DC}"/>
            </a:ext>
          </a:extLst>
        </xdr:cNvPr>
        <xdr:cNvSpPr/>
      </xdr:nvSpPr>
      <xdr:spPr>
        <a:xfrm>
          <a:off x="22860001" y="6234545"/>
          <a:ext cx="1800000" cy="252000"/>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200" b="1">
              <a:solidFill>
                <a:sysClr val="windowText" lastClr="000000"/>
              </a:solidFill>
              <a:latin typeface="Barlow" panose="00000500000000000000" pitchFamily="2" charset="0"/>
            </a:rPr>
            <a:t>planninginexcel.nl</a:t>
          </a:r>
          <a:endParaRPr lang="en-NL" sz="1200" b="1">
            <a:solidFill>
              <a:sysClr val="windowText" lastClr="000000"/>
            </a:solidFill>
            <a:latin typeface="Barlow" panose="00000500000000000000" pitchFamily="2" charset="0"/>
          </a:endParaRPr>
        </a:p>
      </xdr:txBody>
    </xdr:sp>
    <xdr:clientData/>
  </xdr:twoCellAnchor>
  <xdr:twoCellAnchor editAs="absolute">
    <xdr:from>
      <xdr:col>27</xdr:col>
      <xdr:colOff>11062856</xdr:colOff>
      <xdr:row>57</xdr:row>
      <xdr:rowOff>13853</xdr:rowOff>
    </xdr:from>
    <xdr:to>
      <xdr:col>27</xdr:col>
      <xdr:colOff>12862856</xdr:colOff>
      <xdr:row>58</xdr:row>
      <xdr:rowOff>40717</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81A85F61-D826-43D3-A06E-6F256A790778}"/>
            </a:ext>
          </a:extLst>
        </xdr:cNvPr>
        <xdr:cNvSpPr/>
      </xdr:nvSpPr>
      <xdr:spPr>
        <a:xfrm>
          <a:off x="22839220" y="13400808"/>
          <a:ext cx="1800000" cy="252000"/>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200" b="1">
              <a:solidFill>
                <a:sysClr val="windowText" lastClr="000000"/>
              </a:solidFill>
              <a:latin typeface="Barlow" panose="00000500000000000000" pitchFamily="2" charset="0"/>
            </a:rPr>
            <a:t>planninginexcel.nl</a:t>
          </a:r>
          <a:endParaRPr lang="en-NL" sz="1200" b="1">
            <a:solidFill>
              <a:sysClr val="windowText" lastClr="000000"/>
            </a:solidFill>
            <a:latin typeface="Barlow" panose="00000500000000000000" pitchFamily="2"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lanninginexcel.nl/basisroostertutorialexce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5D6D6-0B90-47B4-85E5-FF08389F45CD}">
  <dimension ref="A1:AC59"/>
  <sheetViews>
    <sheetView showGridLines="0" tabSelected="1" topLeftCell="A4" zoomScale="55" zoomScaleNormal="55" workbookViewId="0">
      <selection activeCell="L25" sqref="L25"/>
    </sheetView>
  </sheetViews>
  <sheetFormatPr defaultColWidth="0" defaultRowHeight="18" x14ac:dyDescent="0.35"/>
  <cols>
    <col min="1" max="1" width="3.42578125" style="50" bestFit="1" customWidth="1"/>
    <col min="2" max="3" width="13.140625" style="50" customWidth="1"/>
    <col min="4" max="4" width="18.7109375" style="50" customWidth="1"/>
    <col min="5" max="5" width="19" style="50" customWidth="1"/>
    <col min="6" max="6" width="17.7109375" style="50" bestFit="1" customWidth="1"/>
    <col min="7" max="7" width="17" style="50" bestFit="1" customWidth="1"/>
    <col min="8" max="21" width="4.7109375" style="83" customWidth="1"/>
    <col min="22" max="22" width="4.28515625" style="50" hidden="1" customWidth="1"/>
    <col min="23" max="23" width="10" style="51" hidden="1" customWidth="1"/>
    <col min="24" max="25" width="9.140625" style="51" hidden="1" customWidth="1"/>
    <col min="26" max="26" width="9.140625" style="50" hidden="1" customWidth="1"/>
    <col min="27" max="27" width="9.140625" style="178" customWidth="1"/>
    <col min="28" max="28" width="196.5703125" style="50" bestFit="1" customWidth="1"/>
    <col min="29" max="29" width="9.140625" style="178" customWidth="1"/>
    <col min="30" max="16384" width="9.140625" style="50" hidden="1"/>
  </cols>
  <sheetData>
    <row r="1" spans="1:29" s="165" customFormat="1" ht="13.5" customHeight="1" x14ac:dyDescent="0.35">
      <c r="B1" s="166"/>
      <c r="C1" s="167"/>
      <c r="AC1" s="183"/>
    </row>
    <row r="2" spans="1:29" s="165" customFormat="1" ht="27.75" x14ac:dyDescent="0.35">
      <c r="B2" s="168" t="s">
        <v>80</v>
      </c>
      <c r="F2" s="169" t="s">
        <v>79</v>
      </c>
      <c r="G2" s="169"/>
      <c r="AC2" s="183"/>
    </row>
    <row r="3" spans="1:29" s="165" customFormat="1" ht="13.5" customHeight="1" x14ac:dyDescent="0.35">
      <c r="B3" s="166"/>
      <c r="C3" s="167"/>
      <c r="AC3" s="183"/>
    </row>
    <row r="4" spans="1:29" x14ac:dyDescent="0.35">
      <c r="A4" s="170"/>
      <c r="B4" s="170"/>
      <c r="C4" s="170"/>
      <c r="D4" s="170"/>
      <c r="E4" s="170"/>
      <c r="F4" s="170"/>
      <c r="G4" s="170"/>
      <c r="H4" s="173"/>
      <c r="I4" s="173"/>
      <c r="J4" s="173"/>
      <c r="K4" s="173"/>
      <c r="L4" s="173"/>
      <c r="M4" s="173"/>
      <c r="N4" s="173"/>
      <c r="O4" s="173"/>
      <c r="P4" s="173"/>
      <c r="Q4" s="173"/>
      <c r="R4" s="173"/>
      <c r="S4" s="173"/>
      <c r="T4" s="173"/>
      <c r="U4" s="173"/>
      <c r="V4" s="170"/>
      <c r="W4" s="174"/>
      <c r="X4" s="174"/>
      <c r="Y4" s="174"/>
      <c r="Z4" s="170"/>
      <c r="AA4" s="170"/>
      <c r="AB4" s="170"/>
    </row>
    <row r="5" spans="1:29" s="49" customFormat="1" ht="18.75" thickBot="1" x14ac:dyDescent="0.4">
      <c r="A5" s="171"/>
      <c r="B5" s="181" t="s">
        <v>27</v>
      </c>
      <c r="C5" s="187" t="s">
        <v>28</v>
      </c>
      <c r="D5" s="187"/>
      <c r="E5" s="163" t="s">
        <v>67</v>
      </c>
      <c r="F5" s="164"/>
      <c r="G5" s="171"/>
      <c r="H5" s="175"/>
      <c r="I5" s="175"/>
      <c r="J5" s="175"/>
      <c r="K5" s="175"/>
      <c r="L5" s="175"/>
      <c r="M5" s="175"/>
      <c r="N5" s="175"/>
      <c r="O5" s="175"/>
      <c r="P5" s="175"/>
      <c r="Q5" s="175"/>
      <c r="R5" s="175"/>
      <c r="S5" s="175"/>
      <c r="T5" s="175"/>
      <c r="U5" s="175"/>
      <c r="V5" s="171"/>
      <c r="W5" s="176"/>
      <c r="X5" s="176"/>
      <c r="Y5" s="176"/>
      <c r="Z5" s="171"/>
      <c r="AA5" s="171"/>
      <c r="AB5" s="181" t="s">
        <v>77</v>
      </c>
      <c r="AC5" s="184"/>
    </row>
    <row r="6" spans="1:29" ht="18.75" thickBot="1" x14ac:dyDescent="0.4">
      <c r="A6" s="170"/>
      <c r="B6" s="170"/>
      <c r="C6" s="170"/>
      <c r="D6" s="172"/>
      <c r="E6" s="170"/>
      <c r="F6" s="170"/>
      <c r="G6" s="170"/>
      <c r="H6" s="188" t="s">
        <v>0</v>
      </c>
      <c r="I6" s="189"/>
      <c r="J6" s="189"/>
      <c r="K6" s="189"/>
      <c r="L6" s="189"/>
      <c r="M6" s="189"/>
      <c r="N6" s="190"/>
      <c r="O6" s="191" t="s">
        <v>1</v>
      </c>
      <c r="P6" s="192"/>
      <c r="Q6" s="192"/>
      <c r="R6" s="192"/>
      <c r="S6" s="192"/>
      <c r="T6" s="192"/>
      <c r="U6" s="193"/>
      <c r="AA6" s="170"/>
      <c r="AB6" s="182" t="s">
        <v>78</v>
      </c>
    </row>
    <row r="7" spans="1:29" ht="36.75" thickBot="1" x14ac:dyDescent="0.4">
      <c r="A7" s="170"/>
      <c r="B7" s="52" t="s">
        <v>42</v>
      </c>
      <c r="C7" s="53" t="s">
        <v>34</v>
      </c>
      <c r="D7" s="53" t="s">
        <v>35</v>
      </c>
      <c r="E7" s="54" t="s">
        <v>36</v>
      </c>
      <c r="F7" s="55" t="s">
        <v>37</v>
      </c>
      <c r="G7" s="56" t="s">
        <v>38</v>
      </c>
      <c r="H7" s="57" t="s">
        <v>4</v>
      </c>
      <c r="I7" s="58" t="s">
        <v>5</v>
      </c>
      <c r="J7" s="58" t="s">
        <v>6</v>
      </c>
      <c r="K7" s="58" t="s">
        <v>7</v>
      </c>
      <c r="L7" s="58" t="s">
        <v>8</v>
      </c>
      <c r="M7" s="59" t="s">
        <v>40</v>
      </c>
      <c r="N7" s="60" t="s">
        <v>41</v>
      </c>
      <c r="O7" s="61" t="s">
        <v>4</v>
      </c>
      <c r="P7" s="62" t="s">
        <v>5</v>
      </c>
      <c r="Q7" s="62" t="s">
        <v>6</v>
      </c>
      <c r="R7" s="62" t="s">
        <v>7</v>
      </c>
      <c r="S7" s="62" t="s">
        <v>8</v>
      </c>
      <c r="T7" s="63" t="s">
        <v>40</v>
      </c>
      <c r="U7" s="64" t="s">
        <v>41</v>
      </c>
      <c r="W7" s="65" t="s">
        <v>43</v>
      </c>
      <c r="X7" s="66" t="s">
        <v>45</v>
      </c>
      <c r="Y7" s="67" t="s">
        <v>44</v>
      </c>
      <c r="AA7" s="170"/>
      <c r="AB7" s="170"/>
    </row>
    <row r="8" spans="1:29" x14ac:dyDescent="0.35">
      <c r="A8" s="68"/>
      <c r="B8" s="22" t="s">
        <v>12</v>
      </c>
      <c r="C8" s="43">
        <v>0.35416666666666702</v>
      </c>
      <c r="D8" s="43">
        <v>0.70833333333333304</v>
      </c>
      <c r="E8" s="43">
        <v>2.0833333333333332E-2</v>
      </c>
      <c r="F8" s="69">
        <f>IF(D8&lt;C8,D8+1-C8,D8-C8)-E8</f>
        <v>0.3333333333333327</v>
      </c>
      <c r="G8" s="46" t="s">
        <v>9</v>
      </c>
      <c r="H8" s="34">
        <v>2</v>
      </c>
      <c r="I8" s="35">
        <v>2</v>
      </c>
      <c r="J8" s="35">
        <v>2</v>
      </c>
      <c r="K8" s="35">
        <v>2</v>
      </c>
      <c r="L8" s="35">
        <v>2</v>
      </c>
      <c r="M8" s="35">
        <v>0</v>
      </c>
      <c r="N8" s="36">
        <v>0</v>
      </c>
      <c r="O8" s="34">
        <f>H8</f>
        <v>2</v>
      </c>
      <c r="P8" s="35">
        <f t="shared" ref="P8:P10" si="0">I8</f>
        <v>2</v>
      </c>
      <c r="Q8" s="35">
        <f t="shared" ref="Q8:Q10" si="1">J8</f>
        <v>2</v>
      </c>
      <c r="R8" s="35">
        <f t="shared" ref="R8:R10" si="2">K8</f>
        <v>2</v>
      </c>
      <c r="S8" s="35">
        <f t="shared" ref="S8:S10" si="3">L8</f>
        <v>2</v>
      </c>
      <c r="T8" s="35">
        <f t="shared" ref="T8:T10" si="4">M8</f>
        <v>0</v>
      </c>
      <c r="U8" s="36">
        <f t="shared" ref="U8:U10" si="5">N8</f>
        <v>0</v>
      </c>
      <c r="W8" s="70">
        <f>F8*24</f>
        <v>7.9999999999999849</v>
      </c>
      <c r="X8" s="71">
        <f>SUM($H8:$U8)/2</f>
        <v>10</v>
      </c>
      <c r="Y8" s="72">
        <f>W8*X8</f>
        <v>79.999999999999844</v>
      </c>
      <c r="AA8" s="170"/>
      <c r="AB8" s="181" t="s">
        <v>68</v>
      </c>
    </row>
    <row r="9" spans="1:29" x14ac:dyDescent="0.35">
      <c r="A9" s="73"/>
      <c r="B9" s="25" t="s">
        <v>13</v>
      </c>
      <c r="C9" s="44">
        <v>0.25</v>
      </c>
      <c r="D9" s="44">
        <v>0.52083333333333304</v>
      </c>
      <c r="E9" s="44">
        <v>2.0833333333333332E-2</v>
      </c>
      <c r="F9" s="74">
        <f>IF(D9&lt;C9,D9+1-C9,D9-C9)-E9</f>
        <v>0.24999999999999969</v>
      </c>
      <c r="G9" s="47" t="s">
        <v>10</v>
      </c>
      <c r="H9" s="37">
        <v>1</v>
      </c>
      <c r="I9" s="38">
        <v>1</v>
      </c>
      <c r="J9" s="38">
        <v>1</v>
      </c>
      <c r="K9" s="38">
        <v>1</v>
      </c>
      <c r="L9" s="38">
        <v>1</v>
      </c>
      <c r="M9" s="38">
        <v>0</v>
      </c>
      <c r="N9" s="39">
        <v>0</v>
      </c>
      <c r="O9" s="37">
        <f t="shared" ref="O9:O10" si="6">H9</f>
        <v>1</v>
      </c>
      <c r="P9" s="38">
        <f t="shared" si="0"/>
        <v>1</v>
      </c>
      <c r="Q9" s="38">
        <f t="shared" si="1"/>
        <v>1</v>
      </c>
      <c r="R9" s="38">
        <f t="shared" si="2"/>
        <v>1</v>
      </c>
      <c r="S9" s="38">
        <f t="shared" si="3"/>
        <v>1</v>
      </c>
      <c r="T9" s="38">
        <f t="shared" si="4"/>
        <v>0</v>
      </c>
      <c r="U9" s="39">
        <f t="shared" si="5"/>
        <v>0</v>
      </c>
      <c r="W9" s="75">
        <f>F9*24</f>
        <v>5.9999999999999929</v>
      </c>
      <c r="X9" s="76">
        <f>SUM($H9:$U9)/2</f>
        <v>5</v>
      </c>
      <c r="Y9" s="77">
        <f t="shared" ref="Y9:Y10" si="7">W9*X9</f>
        <v>29.999999999999964</v>
      </c>
      <c r="AA9" s="170"/>
      <c r="AB9" s="180" t="s">
        <v>69</v>
      </c>
    </row>
    <row r="10" spans="1:29" ht="18.75" thickBot="1" x14ac:dyDescent="0.4">
      <c r="A10" s="78"/>
      <c r="B10" s="31" t="s">
        <v>26</v>
      </c>
      <c r="C10" s="45">
        <v>0.52083333333333304</v>
      </c>
      <c r="D10" s="45">
        <v>0.874999999999999</v>
      </c>
      <c r="E10" s="45">
        <v>2.0833333333333332E-2</v>
      </c>
      <c r="F10" s="79">
        <f>IF(D10&lt;C10,D10+1-C10,D10-C10)-E10</f>
        <v>0.33333333333333265</v>
      </c>
      <c r="G10" s="48" t="s">
        <v>25</v>
      </c>
      <c r="H10" s="40">
        <v>1</v>
      </c>
      <c r="I10" s="41">
        <v>1</v>
      </c>
      <c r="J10" s="41">
        <v>1</v>
      </c>
      <c r="K10" s="41">
        <v>1</v>
      </c>
      <c r="L10" s="41">
        <v>1</v>
      </c>
      <c r="M10" s="41">
        <v>0</v>
      </c>
      <c r="N10" s="42">
        <v>0</v>
      </c>
      <c r="O10" s="40">
        <f t="shared" si="6"/>
        <v>1</v>
      </c>
      <c r="P10" s="41">
        <f t="shared" si="0"/>
        <v>1</v>
      </c>
      <c r="Q10" s="41">
        <f t="shared" si="1"/>
        <v>1</v>
      </c>
      <c r="R10" s="41">
        <f t="shared" si="2"/>
        <v>1</v>
      </c>
      <c r="S10" s="41">
        <f t="shared" si="3"/>
        <v>1</v>
      </c>
      <c r="T10" s="41">
        <f t="shared" si="4"/>
        <v>0</v>
      </c>
      <c r="U10" s="42">
        <f t="shared" si="5"/>
        <v>0</v>
      </c>
      <c r="W10" s="80">
        <f>F10*24</f>
        <v>7.999999999999984</v>
      </c>
      <c r="X10" s="81">
        <f>SUM($H10:$U10)/2</f>
        <v>5</v>
      </c>
      <c r="Y10" s="82">
        <f t="shared" si="7"/>
        <v>39.999999999999922</v>
      </c>
      <c r="AA10" s="170"/>
      <c r="AB10" s="185" t="s">
        <v>81</v>
      </c>
    </row>
    <row r="11" spans="1:29" ht="18.75" thickBot="1" x14ac:dyDescent="0.4">
      <c r="A11" s="170"/>
      <c r="B11" s="170"/>
      <c r="C11" s="170"/>
      <c r="D11" s="170"/>
      <c r="E11" s="170"/>
      <c r="F11" s="170"/>
      <c r="G11" s="170"/>
      <c r="H11" s="173"/>
      <c r="I11" s="173"/>
      <c r="J11" s="173"/>
      <c r="K11" s="173"/>
      <c r="L11" s="173"/>
      <c r="M11" s="173"/>
      <c r="N11" s="173"/>
      <c r="O11" s="173"/>
      <c r="P11" s="173"/>
      <c r="Q11" s="173"/>
      <c r="R11" s="173"/>
      <c r="S11" s="173"/>
      <c r="T11" s="173"/>
      <c r="U11" s="173"/>
      <c r="V11" s="170"/>
      <c r="W11" s="174"/>
      <c r="X11" s="174"/>
      <c r="Y11" s="177">
        <f>SUM(Y8:Y10)</f>
        <v>149.99999999999972</v>
      </c>
      <c r="Z11" s="170" t="s">
        <v>46</v>
      </c>
      <c r="AA11" s="170"/>
      <c r="AB11" s="186" t="s">
        <v>82</v>
      </c>
    </row>
    <row r="12" spans="1:29" s="49" customFormat="1" x14ac:dyDescent="0.35">
      <c r="A12" s="171"/>
      <c r="B12" s="181" t="s">
        <v>29</v>
      </c>
      <c r="C12" s="187" t="s">
        <v>30</v>
      </c>
      <c r="D12" s="187"/>
      <c r="E12" s="187"/>
      <c r="F12" s="187"/>
      <c r="G12" s="171"/>
      <c r="H12" s="175"/>
      <c r="I12" s="175"/>
      <c r="J12" s="175"/>
      <c r="K12" s="175"/>
      <c r="L12" s="175"/>
      <c r="M12" s="175"/>
      <c r="N12" s="175"/>
      <c r="O12" s="175"/>
      <c r="P12" s="175"/>
      <c r="Q12" s="175"/>
      <c r="R12" s="175"/>
      <c r="S12" s="175"/>
      <c r="T12" s="175"/>
      <c r="U12" s="175"/>
      <c r="V12" s="171"/>
      <c r="W12" s="176"/>
      <c r="X12" s="176"/>
      <c r="Y12" s="176"/>
      <c r="Z12" s="171"/>
      <c r="AA12" s="171"/>
      <c r="AB12" s="186" t="s">
        <v>83</v>
      </c>
      <c r="AC12" s="184"/>
    </row>
    <row r="13" spans="1:29" ht="18.75" thickBot="1" x14ac:dyDescent="0.4">
      <c r="A13" s="170"/>
      <c r="B13" s="170"/>
      <c r="C13" s="170"/>
      <c r="D13" s="170"/>
      <c r="E13" s="170"/>
      <c r="F13" s="170"/>
      <c r="G13" s="170"/>
      <c r="H13" s="173"/>
      <c r="I13" s="173"/>
      <c r="J13" s="173"/>
      <c r="K13" s="173"/>
      <c r="L13" s="173"/>
      <c r="M13" s="173"/>
      <c r="N13" s="173"/>
      <c r="O13" s="173"/>
      <c r="P13" s="173"/>
      <c r="Q13" s="173"/>
      <c r="R13" s="173"/>
      <c r="S13" s="173"/>
      <c r="T13" s="173"/>
      <c r="U13" s="173"/>
      <c r="V13" s="170"/>
      <c r="W13" s="174"/>
      <c r="X13" s="174"/>
      <c r="Y13" s="174"/>
      <c r="Z13" s="170"/>
      <c r="AA13" s="170"/>
      <c r="AB13" s="186" t="s">
        <v>84</v>
      </c>
    </row>
    <row r="14" spans="1:29" ht="18.75" thickBot="1" x14ac:dyDescent="0.4">
      <c r="A14" s="170"/>
      <c r="B14" s="52" t="s">
        <v>2</v>
      </c>
      <c r="C14" s="84" t="s">
        <v>22</v>
      </c>
      <c r="D14" s="84" t="s">
        <v>23</v>
      </c>
      <c r="E14" s="84" t="s">
        <v>24</v>
      </c>
      <c r="F14" s="85" t="s">
        <v>59</v>
      </c>
      <c r="G14" s="170"/>
      <c r="H14" s="170"/>
      <c r="I14" s="170"/>
      <c r="J14" s="170"/>
      <c r="K14" s="170"/>
      <c r="L14" s="170"/>
      <c r="M14" s="170"/>
      <c r="N14" s="170"/>
      <c r="O14" s="170"/>
      <c r="P14" s="170"/>
      <c r="Q14" s="170"/>
      <c r="R14" s="170"/>
      <c r="S14" s="170"/>
      <c r="T14" s="170"/>
      <c r="U14" s="170"/>
      <c r="V14" s="170"/>
      <c r="W14" s="174"/>
      <c r="X14" s="174"/>
      <c r="Y14" s="179">
        <f>SUM(F15:F26)</f>
        <v>182</v>
      </c>
      <c r="Z14" s="170" t="s">
        <v>61</v>
      </c>
      <c r="AA14" s="170"/>
      <c r="AB14" s="186" t="s">
        <v>85</v>
      </c>
    </row>
    <row r="15" spans="1:29" x14ac:dyDescent="0.35">
      <c r="A15" s="170">
        <v>1</v>
      </c>
      <c r="B15" s="22" t="s">
        <v>47</v>
      </c>
      <c r="C15" s="23" t="s">
        <v>60</v>
      </c>
      <c r="D15" s="23"/>
      <c r="E15" s="23"/>
      <c r="F15" s="24">
        <v>36</v>
      </c>
      <c r="G15" s="170"/>
      <c r="H15" s="170"/>
      <c r="I15" s="170"/>
      <c r="J15" s="170"/>
      <c r="K15" s="170"/>
      <c r="L15" s="170"/>
      <c r="M15" s="170"/>
      <c r="N15" s="170"/>
      <c r="O15" s="170"/>
      <c r="P15" s="170"/>
      <c r="Q15" s="170"/>
      <c r="R15" s="170"/>
      <c r="S15" s="170"/>
      <c r="T15" s="170"/>
      <c r="U15" s="170"/>
      <c r="V15" s="170"/>
      <c r="W15" s="174"/>
      <c r="X15" s="174"/>
      <c r="Y15" s="174"/>
      <c r="Z15" s="170"/>
      <c r="AA15" s="170"/>
      <c r="AB15" s="186" t="s">
        <v>86</v>
      </c>
    </row>
    <row r="16" spans="1:29" x14ac:dyDescent="0.35">
      <c r="A16" s="170">
        <v>2</v>
      </c>
      <c r="B16" s="25" t="s">
        <v>48</v>
      </c>
      <c r="C16" s="26" t="s">
        <v>60</v>
      </c>
      <c r="D16" s="26"/>
      <c r="E16" s="26"/>
      <c r="F16" s="27">
        <v>36</v>
      </c>
      <c r="G16" s="170"/>
      <c r="H16" s="170"/>
      <c r="I16" s="170"/>
      <c r="J16" s="170"/>
      <c r="K16" s="170"/>
      <c r="L16" s="170"/>
      <c r="M16" s="170"/>
      <c r="N16" s="170"/>
      <c r="O16" s="170"/>
      <c r="P16" s="170"/>
      <c r="Q16" s="170"/>
      <c r="R16" s="170"/>
      <c r="S16" s="170"/>
      <c r="T16" s="170"/>
      <c r="U16" s="170"/>
      <c r="V16" s="170"/>
      <c r="W16" s="174"/>
      <c r="X16" s="174"/>
      <c r="Y16" s="174"/>
      <c r="Z16" s="170"/>
      <c r="AA16" s="170"/>
      <c r="AB16" s="186" t="s">
        <v>87</v>
      </c>
    </row>
    <row r="17" spans="1:29" x14ac:dyDescent="0.35">
      <c r="A17" s="170">
        <v>3</v>
      </c>
      <c r="B17" s="28" t="s">
        <v>49</v>
      </c>
      <c r="C17" s="29" t="s">
        <v>60</v>
      </c>
      <c r="D17" s="29" t="s">
        <v>53</v>
      </c>
      <c r="E17" s="29"/>
      <c r="F17" s="30">
        <v>36</v>
      </c>
      <c r="G17" s="170"/>
      <c r="H17" s="170"/>
      <c r="I17" s="170"/>
      <c r="J17" s="170"/>
      <c r="K17" s="170"/>
      <c r="L17" s="170"/>
      <c r="M17" s="170"/>
      <c r="N17" s="170"/>
      <c r="O17" s="170"/>
      <c r="P17" s="170"/>
      <c r="Q17" s="170"/>
      <c r="R17" s="170"/>
      <c r="S17" s="170"/>
      <c r="T17" s="170"/>
      <c r="U17" s="170"/>
      <c r="V17" s="170"/>
      <c r="W17" s="174"/>
      <c r="X17" s="174"/>
      <c r="Y17" s="174"/>
      <c r="Z17" s="170"/>
      <c r="AA17" s="170"/>
      <c r="AB17" s="186" t="s">
        <v>88</v>
      </c>
    </row>
    <row r="18" spans="1:29" x14ac:dyDescent="0.35">
      <c r="A18" s="170">
        <v>4</v>
      </c>
      <c r="B18" s="25" t="s">
        <v>50</v>
      </c>
      <c r="C18" s="26" t="s">
        <v>60</v>
      </c>
      <c r="D18" s="26" t="s">
        <v>54</v>
      </c>
      <c r="E18" s="26" t="s">
        <v>58</v>
      </c>
      <c r="F18" s="27">
        <v>24</v>
      </c>
      <c r="G18" s="170"/>
      <c r="H18" s="170"/>
      <c r="I18" s="170"/>
      <c r="J18" s="170"/>
      <c r="K18" s="170"/>
      <c r="L18" s="170"/>
      <c r="M18" s="170"/>
      <c r="N18" s="170"/>
      <c r="O18" s="170"/>
      <c r="P18" s="170"/>
      <c r="Q18" s="170"/>
      <c r="R18" s="170"/>
      <c r="S18" s="170"/>
      <c r="T18" s="170"/>
      <c r="U18" s="170"/>
      <c r="V18" s="170"/>
      <c r="W18" s="174"/>
      <c r="X18" s="174"/>
      <c r="Y18" s="174"/>
      <c r="Z18" s="170"/>
      <c r="AA18" s="170"/>
      <c r="AB18" s="186" t="s">
        <v>89</v>
      </c>
    </row>
    <row r="19" spans="1:29" x14ac:dyDescent="0.35">
      <c r="A19" s="170">
        <v>5</v>
      </c>
      <c r="B19" s="28" t="s">
        <v>51</v>
      </c>
      <c r="C19" s="29" t="s">
        <v>60</v>
      </c>
      <c r="D19" s="29" t="s">
        <v>55</v>
      </c>
      <c r="E19" s="29"/>
      <c r="F19" s="30">
        <v>18</v>
      </c>
      <c r="G19" s="170"/>
      <c r="H19" s="170"/>
      <c r="I19" s="170"/>
      <c r="J19" s="170"/>
      <c r="K19" s="170"/>
      <c r="L19" s="170"/>
      <c r="M19" s="170"/>
      <c r="N19" s="170"/>
      <c r="O19" s="170"/>
      <c r="P19" s="170"/>
      <c r="Q19" s="170"/>
      <c r="R19" s="170"/>
      <c r="S19" s="170"/>
      <c r="T19" s="170"/>
      <c r="U19" s="170"/>
      <c r="V19" s="170"/>
      <c r="W19" s="174"/>
      <c r="X19" s="174"/>
      <c r="Y19" s="174"/>
      <c r="Z19" s="170"/>
      <c r="AA19" s="170"/>
      <c r="AB19" s="170"/>
    </row>
    <row r="20" spans="1:29" x14ac:dyDescent="0.35">
      <c r="A20" s="170">
        <v>6</v>
      </c>
      <c r="B20" s="25" t="s">
        <v>52</v>
      </c>
      <c r="C20" s="26" t="s">
        <v>60</v>
      </c>
      <c r="D20" s="26" t="s">
        <v>56</v>
      </c>
      <c r="E20" s="26" t="s">
        <v>57</v>
      </c>
      <c r="F20" s="27">
        <v>32</v>
      </c>
      <c r="G20" s="170"/>
      <c r="H20" s="170"/>
      <c r="I20" s="170"/>
      <c r="J20" s="170"/>
      <c r="K20" s="170"/>
      <c r="L20" s="170"/>
      <c r="M20" s="170"/>
      <c r="N20" s="170"/>
      <c r="O20" s="170"/>
      <c r="P20" s="170"/>
      <c r="Q20" s="170"/>
      <c r="R20" s="170"/>
      <c r="S20" s="170"/>
      <c r="T20" s="170"/>
      <c r="U20" s="170"/>
      <c r="V20" s="170"/>
      <c r="W20" s="174"/>
      <c r="X20" s="174"/>
      <c r="Y20" s="174"/>
      <c r="Z20" s="170"/>
      <c r="AA20" s="170"/>
      <c r="AB20" s="181" t="s">
        <v>70</v>
      </c>
    </row>
    <row r="21" spans="1:29" x14ac:dyDescent="0.35">
      <c r="A21" s="170">
        <v>7</v>
      </c>
      <c r="B21" s="28"/>
      <c r="C21" s="29"/>
      <c r="D21" s="29"/>
      <c r="E21" s="29"/>
      <c r="F21" s="30">
        <v>0</v>
      </c>
      <c r="G21" s="170"/>
      <c r="H21" s="170"/>
      <c r="I21" s="170"/>
      <c r="J21" s="170"/>
      <c r="K21" s="170"/>
      <c r="L21" s="170"/>
      <c r="M21" s="170"/>
      <c r="N21" s="170"/>
      <c r="O21" s="170"/>
      <c r="P21" s="170"/>
      <c r="Q21" s="170"/>
      <c r="R21" s="170"/>
      <c r="S21" s="170"/>
      <c r="T21" s="170"/>
      <c r="U21" s="170"/>
      <c r="V21" s="170"/>
      <c r="W21" s="174"/>
      <c r="X21" s="174"/>
      <c r="Y21" s="174"/>
      <c r="Z21" s="170"/>
      <c r="AA21" s="170"/>
      <c r="AB21" s="170" t="s">
        <v>71</v>
      </c>
    </row>
    <row r="22" spans="1:29" x14ac:dyDescent="0.35">
      <c r="A22" s="170">
        <v>8</v>
      </c>
      <c r="B22" s="25"/>
      <c r="C22" s="26"/>
      <c r="D22" s="26"/>
      <c r="E22" s="26"/>
      <c r="F22" s="27">
        <v>0</v>
      </c>
      <c r="G22" s="170"/>
      <c r="H22" s="170"/>
      <c r="I22" s="170"/>
      <c r="J22" s="170"/>
      <c r="K22" s="170"/>
      <c r="L22" s="170"/>
      <c r="M22" s="170"/>
      <c r="N22" s="170"/>
      <c r="O22" s="170"/>
      <c r="P22" s="170"/>
      <c r="Q22" s="170"/>
      <c r="R22" s="170"/>
      <c r="S22" s="170"/>
      <c r="T22" s="170"/>
      <c r="U22" s="170"/>
      <c r="V22" s="170"/>
      <c r="W22" s="174"/>
      <c r="X22" s="174"/>
      <c r="Y22" s="174"/>
      <c r="Z22" s="170"/>
      <c r="AA22" s="170"/>
      <c r="AB22" s="186" t="s">
        <v>90</v>
      </c>
    </row>
    <row r="23" spans="1:29" x14ac:dyDescent="0.35">
      <c r="A23" s="170">
        <v>9</v>
      </c>
      <c r="B23" s="28"/>
      <c r="C23" s="29"/>
      <c r="D23" s="29"/>
      <c r="E23" s="29"/>
      <c r="F23" s="30">
        <v>0</v>
      </c>
      <c r="G23" s="170"/>
      <c r="H23" s="170"/>
      <c r="I23" s="170"/>
      <c r="J23" s="170"/>
      <c r="K23" s="170"/>
      <c r="L23" s="170"/>
      <c r="M23" s="170"/>
      <c r="N23" s="170"/>
      <c r="O23" s="170"/>
      <c r="P23" s="170"/>
      <c r="Q23" s="170"/>
      <c r="R23" s="170"/>
      <c r="S23" s="170"/>
      <c r="T23" s="170"/>
      <c r="U23" s="170"/>
      <c r="V23" s="170"/>
      <c r="W23" s="174"/>
      <c r="X23" s="174"/>
      <c r="Y23" s="174"/>
      <c r="Z23" s="170"/>
      <c r="AA23" s="170"/>
      <c r="AB23" s="186" t="s">
        <v>91</v>
      </c>
    </row>
    <row r="24" spans="1:29" x14ac:dyDescent="0.35">
      <c r="A24" s="170">
        <v>10</v>
      </c>
      <c r="B24" s="25"/>
      <c r="C24" s="26"/>
      <c r="D24" s="26"/>
      <c r="E24" s="26"/>
      <c r="F24" s="27">
        <v>0</v>
      </c>
      <c r="G24" s="170"/>
      <c r="H24" s="170"/>
      <c r="I24" s="170"/>
      <c r="J24" s="170"/>
      <c r="K24" s="170"/>
      <c r="L24" s="170"/>
      <c r="M24" s="170"/>
      <c r="N24" s="170"/>
      <c r="O24" s="170"/>
      <c r="P24" s="170"/>
      <c r="Q24" s="170"/>
      <c r="R24" s="170"/>
      <c r="S24" s="170"/>
      <c r="T24" s="170"/>
      <c r="U24" s="170"/>
      <c r="V24" s="170"/>
      <c r="W24" s="174"/>
      <c r="X24" s="174"/>
      <c r="Y24" s="174"/>
      <c r="Z24" s="170"/>
      <c r="AA24" s="170"/>
      <c r="AB24" s="186" t="s">
        <v>92</v>
      </c>
    </row>
    <row r="25" spans="1:29" x14ac:dyDescent="0.35">
      <c r="A25" s="170">
        <v>11</v>
      </c>
      <c r="B25" s="28"/>
      <c r="C25" s="29"/>
      <c r="D25" s="29"/>
      <c r="E25" s="29"/>
      <c r="F25" s="30">
        <v>0</v>
      </c>
      <c r="G25" s="170"/>
      <c r="H25" s="170"/>
      <c r="I25" s="170"/>
      <c r="J25" s="170"/>
      <c r="K25" s="170"/>
      <c r="L25" s="170"/>
      <c r="M25" s="170"/>
      <c r="N25" s="170"/>
      <c r="O25" s="170"/>
      <c r="P25" s="170"/>
      <c r="Q25" s="170"/>
      <c r="R25" s="170"/>
      <c r="S25" s="170"/>
      <c r="T25" s="170"/>
      <c r="U25" s="170"/>
      <c r="V25" s="170"/>
      <c r="W25" s="174"/>
      <c r="X25" s="174"/>
      <c r="Y25" s="174"/>
      <c r="Z25" s="170"/>
      <c r="AA25" s="170"/>
      <c r="AB25" s="186" t="s">
        <v>93</v>
      </c>
    </row>
    <row r="26" spans="1:29" ht="18.75" thickBot="1" x14ac:dyDescent="0.4">
      <c r="A26" s="170">
        <v>12</v>
      </c>
      <c r="B26" s="31"/>
      <c r="C26" s="32"/>
      <c r="D26" s="32"/>
      <c r="E26" s="32"/>
      <c r="F26" s="33">
        <v>0</v>
      </c>
      <c r="G26" s="170"/>
      <c r="H26" s="170"/>
      <c r="I26" s="170"/>
      <c r="J26" s="170"/>
      <c r="K26" s="170"/>
      <c r="L26" s="170"/>
      <c r="M26" s="170"/>
      <c r="N26" s="170"/>
      <c r="O26" s="170"/>
      <c r="P26" s="170"/>
      <c r="Q26" s="170"/>
      <c r="R26" s="170"/>
      <c r="S26" s="170"/>
      <c r="T26" s="170"/>
      <c r="U26" s="170"/>
      <c r="V26" s="170"/>
      <c r="W26" s="174"/>
      <c r="X26" s="174"/>
      <c r="Y26" s="174"/>
      <c r="Z26" s="170"/>
      <c r="AA26" s="170"/>
      <c r="AB26" s="170" t="s">
        <v>94</v>
      </c>
    </row>
    <row r="27" spans="1:29" x14ac:dyDescent="0.35">
      <c r="A27" s="170"/>
      <c r="B27" s="170"/>
      <c r="C27" s="170"/>
      <c r="D27" s="170"/>
      <c r="E27" s="170"/>
      <c r="F27" s="170"/>
      <c r="G27" s="170"/>
      <c r="H27" s="173"/>
      <c r="I27" s="173"/>
      <c r="J27" s="173"/>
      <c r="K27" s="173"/>
      <c r="L27" s="173"/>
      <c r="M27" s="173"/>
      <c r="N27" s="173"/>
      <c r="O27" s="173"/>
      <c r="P27" s="173"/>
      <c r="Q27" s="173"/>
      <c r="R27" s="173"/>
      <c r="S27" s="173"/>
      <c r="T27" s="173"/>
      <c r="U27" s="173"/>
      <c r="V27" s="170"/>
      <c r="W27" s="174"/>
      <c r="X27" s="174"/>
      <c r="Y27" s="174"/>
      <c r="Z27" s="170"/>
      <c r="AA27" s="170"/>
      <c r="AB27" s="170"/>
    </row>
    <row r="28" spans="1:29" x14ac:dyDescent="0.35">
      <c r="A28" s="170"/>
      <c r="B28" s="170"/>
      <c r="C28" s="170"/>
      <c r="D28" s="170"/>
      <c r="E28" s="170"/>
      <c r="F28" s="170"/>
      <c r="G28" s="170"/>
      <c r="H28" s="173"/>
      <c r="I28" s="173"/>
      <c r="J28" s="173"/>
      <c r="K28" s="173"/>
      <c r="L28" s="173"/>
      <c r="M28" s="173"/>
      <c r="N28" s="173"/>
      <c r="O28" s="173"/>
      <c r="P28" s="173"/>
      <c r="Q28" s="173"/>
      <c r="R28" s="173"/>
      <c r="S28" s="173"/>
      <c r="T28" s="173"/>
      <c r="U28" s="173"/>
      <c r="V28" s="170"/>
      <c r="W28" s="174"/>
      <c r="X28" s="174"/>
      <c r="Y28" s="174"/>
      <c r="Z28" s="170"/>
      <c r="AA28" s="170"/>
      <c r="AB28" s="170"/>
    </row>
    <row r="29" spans="1:29" s="49" customFormat="1" x14ac:dyDescent="0.35">
      <c r="A29" s="171"/>
      <c r="B29" s="181" t="s">
        <v>31</v>
      </c>
      <c r="C29" s="187" t="s">
        <v>76</v>
      </c>
      <c r="D29" s="187"/>
      <c r="E29" s="187"/>
      <c r="F29" s="187"/>
      <c r="G29" s="171"/>
      <c r="H29" s="175"/>
      <c r="I29" s="175"/>
      <c r="J29" s="175"/>
      <c r="K29" s="175"/>
      <c r="L29" s="175"/>
      <c r="M29" s="175"/>
      <c r="N29" s="175"/>
      <c r="O29" s="175"/>
      <c r="P29" s="175"/>
      <c r="Q29" s="175"/>
      <c r="R29" s="175"/>
      <c r="S29" s="175"/>
      <c r="T29" s="175"/>
      <c r="U29" s="175"/>
      <c r="V29" s="171"/>
      <c r="W29" s="176"/>
      <c r="X29" s="176"/>
      <c r="Y29" s="176"/>
      <c r="Z29" s="171"/>
      <c r="AA29" s="171"/>
      <c r="AB29" s="181" t="s">
        <v>72</v>
      </c>
      <c r="AC29" s="184"/>
    </row>
    <row r="30" spans="1:29" s="49" customFormat="1" ht="18.75" thickBot="1" x14ac:dyDescent="0.4">
      <c r="A30" s="171"/>
      <c r="B30" s="181" t="s">
        <v>32</v>
      </c>
      <c r="C30" s="187" t="s">
        <v>33</v>
      </c>
      <c r="D30" s="187"/>
      <c r="E30" s="187"/>
      <c r="F30" s="187"/>
      <c r="G30" s="171"/>
      <c r="H30" s="175"/>
      <c r="I30" s="175"/>
      <c r="J30" s="175"/>
      <c r="K30" s="175"/>
      <c r="L30" s="175"/>
      <c r="M30" s="175"/>
      <c r="N30" s="175"/>
      <c r="O30" s="175"/>
      <c r="P30" s="175"/>
      <c r="Q30" s="175"/>
      <c r="R30" s="175"/>
      <c r="S30" s="175"/>
      <c r="T30" s="175"/>
      <c r="U30" s="175"/>
      <c r="V30" s="171"/>
      <c r="W30" s="176"/>
      <c r="X30" s="170" t="s">
        <v>66</v>
      </c>
      <c r="Y30" s="171"/>
      <c r="Z30" s="170">
        <f>IF(COUNTIF(H33:N44,"*")&gt;0,1,0)+IF(COUNTIF(O33:U44,"*")&gt;0,1,0)</f>
        <v>0</v>
      </c>
      <c r="AA30" s="171"/>
      <c r="AB30" s="170" t="s">
        <v>73</v>
      </c>
      <c r="AC30" s="184"/>
    </row>
    <row r="31" spans="1:29" ht="18.75" thickBot="1" x14ac:dyDescent="0.4">
      <c r="A31" s="170"/>
      <c r="B31" s="171"/>
      <c r="C31" s="171"/>
      <c r="D31" s="171"/>
      <c r="E31" s="171"/>
      <c r="F31" s="171"/>
      <c r="G31" s="171"/>
      <c r="H31" s="188" t="s">
        <v>0</v>
      </c>
      <c r="I31" s="189"/>
      <c r="J31" s="189"/>
      <c r="K31" s="189"/>
      <c r="L31" s="189"/>
      <c r="M31" s="189"/>
      <c r="N31" s="190"/>
      <c r="O31" s="191" t="s">
        <v>1</v>
      </c>
      <c r="P31" s="192"/>
      <c r="Q31" s="192"/>
      <c r="R31" s="192"/>
      <c r="S31" s="192"/>
      <c r="T31" s="192"/>
      <c r="U31" s="193"/>
      <c r="W31" s="70">
        <f>ROUND(F8*24,3)</f>
        <v>8</v>
      </c>
      <c r="X31" s="86">
        <f>ROUND(F9*24,3)</f>
        <v>6</v>
      </c>
      <c r="Y31" s="87">
        <f>ROUND(F10*24,3)</f>
        <v>8</v>
      </c>
      <c r="Z31" s="50" t="s">
        <v>64</v>
      </c>
      <c r="AA31" s="170"/>
      <c r="AB31" s="170" t="s">
        <v>74</v>
      </c>
    </row>
    <row r="32" spans="1:29" ht="18.75" thickBot="1" x14ac:dyDescent="0.4">
      <c r="A32" s="170"/>
      <c r="B32" s="88" t="s">
        <v>2</v>
      </c>
      <c r="C32" s="89" t="s">
        <v>22</v>
      </c>
      <c r="D32" s="89" t="s">
        <v>23</v>
      </c>
      <c r="E32" s="89" t="s">
        <v>24</v>
      </c>
      <c r="F32" s="90" t="s">
        <v>3</v>
      </c>
      <c r="G32" s="91" t="s">
        <v>63</v>
      </c>
      <c r="H32" s="57" t="s">
        <v>4</v>
      </c>
      <c r="I32" s="58" t="s">
        <v>5</v>
      </c>
      <c r="J32" s="58" t="s">
        <v>6</v>
      </c>
      <c r="K32" s="58" t="s">
        <v>7</v>
      </c>
      <c r="L32" s="58" t="s">
        <v>8</v>
      </c>
      <c r="M32" s="59" t="s">
        <v>40</v>
      </c>
      <c r="N32" s="60" t="s">
        <v>41</v>
      </c>
      <c r="O32" s="61" t="s">
        <v>4</v>
      </c>
      <c r="P32" s="62" t="s">
        <v>5</v>
      </c>
      <c r="Q32" s="62" t="s">
        <v>6</v>
      </c>
      <c r="R32" s="62" t="s">
        <v>7</v>
      </c>
      <c r="S32" s="62" t="s">
        <v>8</v>
      </c>
      <c r="T32" s="63" t="s">
        <v>40</v>
      </c>
      <c r="U32" s="64" t="s">
        <v>41</v>
      </c>
      <c r="W32" s="92" t="str">
        <f>G8</f>
        <v>D</v>
      </c>
      <c r="X32" s="93" t="str">
        <f>G9</f>
        <v>O</v>
      </c>
      <c r="Y32" s="94" t="str">
        <f>G10</f>
        <v>M</v>
      </c>
      <c r="AA32" s="170"/>
      <c r="AB32" s="186" t="s">
        <v>95</v>
      </c>
    </row>
    <row r="33" spans="1:28" x14ac:dyDescent="0.35">
      <c r="A33" s="170">
        <v>1</v>
      </c>
      <c r="B33" s="95" t="str">
        <f t="shared" ref="B33:E44" si="8">IF(B15&gt;0,B15,"")</f>
        <v>Evy</v>
      </c>
      <c r="C33" s="96" t="str">
        <f t="shared" si="8"/>
        <v>Locatie 1</v>
      </c>
      <c r="D33" s="96" t="str">
        <f t="shared" si="8"/>
        <v/>
      </c>
      <c r="E33" s="96" t="str">
        <f t="shared" si="8"/>
        <v/>
      </c>
      <c r="F33" s="97">
        <f t="shared" ref="F33:F44" si="9">IF(F15&gt;=0,F15,"")</f>
        <v>36</v>
      </c>
      <c r="G33" s="98">
        <f t="shared" ref="G33" si="10">IFERROR($Z33/$Z$30,0)</f>
        <v>0</v>
      </c>
      <c r="H33" s="10"/>
      <c r="I33" s="11"/>
      <c r="J33" s="11"/>
      <c r="K33" s="11"/>
      <c r="L33" s="11"/>
      <c r="M33" s="11"/>
      <c r="N33" s="12"/>
      <c r="O33" s="10"/>
      <c r="P33" s="11"/>
      <c r="Q33" s="11"/>
      <c r="R33" s="11"/>
      <c r="S33" s="11"/>
      <c r="T33" s="11"/>
      <c r="U33" s="12"/>
      <c r="W33" s="99">
        <f>COUNTIF($H33:$U33,W$32)</f>
        <v>0</v>
      </c>
      <c r="X33" s="100">
        <f>COUNTIF($H33:$U33,X$32)</f>
        <v>0</v>
      </c>
      <c r="Y33" s="101">
        <f>COUNTIF($H33:$U33,Y$32)</f>
        <v>0</v>
      </c>
      <c r="Z33" s="101">
        <f>SUMPRODUCT($W$31:$Y$31,$W33:$Y33)</f>
        <v>0</v>
      </c>
      <c r="AA33" s="170"/>
      <c r="AB33" s="186" t="s">
        <v>96</v>
      </c>
    </row>
    <row r="34" spans="1:28" x14ac:dyDescent="0.35">
      <c r="A34" s="170">
        <v>2</v>
      </c>
      <c r="B34" s="102" t="str">
        <f t="shared" si="8"/>
        <v>Fred</v>
      </c>
      <c r="C34" s="103" t="str">
        <f t="shared" si="8"/>
        <v>Locatie 1</v>
      </c>
      <c r="D34" s="103" t="str">
        <f t="shared" si="8"/>
        <v/>
      </c>
      <c r="E34" s="103" t="str">
        <f t="shared" si="8"/>
        <v/>
      </c>
      <c r="F34" s="104">
        <f t="shared" si="9"/>
        <v>36</v>
      </c>
      <c r="G34" s="105">
        <f>IFERROR($Z34/$Z$30,0)</f>
        <v>0</v>
      </c>
      <c r="H34" s="19"/>
      <c r="I34" s="20"/>
      <c r="J34" s="20"/>
      <c r="K34" s="20"/>
      <c r="L34" s="20"/>
      <c r="M34" s="20"/>
      <c r="N34" s="21"/>
      <c r="O34" s="19"/>
      <c r="P34" s="20"/>
      <c r="Q34" s="20"/>
      <c r="R34" s="20"/>
      <c r="S34" s="20"/>
      <c r="T34" s="20"/>
      <c r="U34" s="21"/>
      <c r="W34" s="106">
        <f t="shared" ref="W34:W44" si="11">COUNTIF($H34:$U34,W$32)</f>
        <v>0</v>
      </c>
      <c r="X34" s="107">
        <f t="shared" ref="X34:Y44" si="12">COUNTIF($H34:$U34,X$32)</f>
        <v>0</v>
      </c>
      <c r="Y34" s="108">
        <f t="shared" si="12"/>
        <v>0</v>
      </c>
      <c r="Z34" s="108">
        <f t="shared" ref="Z34:Z44" si="13">SUMPRODUCT($W$31:$Y$31,$W34:$Y34)</f>
        <v>0</v>
      </c>
      <c r="AA34" s="170"/>
      <c r="AB34" s="186" t="s">
        <v>97</v>
      </c>
    </row>
    <row r="35" spans="1:28" x14ac:dyDescent="0.35">
      <c r="A35" s="170">
        <v>3</v>
      </c>
      <c r="B35" s="109" t="str">
        <f t="shared" si="8"/>
        <v>Idris</v>
      </c>
      <c r="C35" s="110" t="str">
        <f t="shared" si="8"/>
        <v>Locatie 1</v>
      </c>
      <c r="D35" s="110" t="str">
        <f t="shared" si="8"/>
        <v>Vrijmi vrij</v>
      </c>
      <c r="E35" s="110" t="str">
        <f t="shared" si="8"/>
        <v/>
      </c>
      <c r="F35" s="111">
        <f t="shared" si="9"/>
        <v>36</v>
      </c>
      <c r="G35" s="112">
        <f t="shared" ref="G35:G44" si="14">IFERROR($Z35/$Z$30,0)</f>
        <v>0</v>
      </c>
      <c r="H35" s="13"/>
      <c r="I35" s="14"/>
      <c r="J35" s="14"/>
      <c r="K35" s="14"/>
      <c r="L35" s="14"/>
      <c r="M35" s="14"/>
      <c r="N35" s="15"/>
      <c r="O35" s="13"/>
      <c r="P35" s="14"/>
      <c r="Q35" s="14"/>
      <c r="R35" s="14"/>
      <c r="S35" s="14"/>
      <c r="T35" s="14"/>
      <c r="U35" s="15"/>
      <c r="W35" s="106">
        <f t="shared" si="11"/>
        <v>0</v>
      </c>
      <c r="X35" s="107">
        <f t="shared" si="12"/>
        <v>0</v>
      </c>
      <c r="Y35" s="108">
        <f t="shared" si="12"/>
        <v>0</v>
      </c>
      <c r="Z35" s="108">
        <f t="shared" si="13"/>
        <v>0</v>
      </c>
      <c r="AA35" s="170"/>
      <c r="AB35" s="186" t="s">
        <v>98</v>
      </c>
    </row>
    <row r="36" spans="1:28" x14ac:dyDescent="0.35">
      <c r="A36" s="170">
        <v>4</v>
      </c>
      <c r="B36" s="102" t="str">
        <f t="shared" si="8"/>
        <v>Reza</v>
      </c>
      <c r="C36" s="103" t="str">
        <f t="shared" si="8"/>
        <v>Locatie 1</v>
      </c>
      <c r="D36" s="103" t="str">
        <f t="shared" si="8"/>
        <v>Ma vrij</v>
      </c>
      <c r="E36" s="103" t="str">
        <f t="shared" si="8"/>
        <v>Ma papadag</v>
      </c>
      <c r="F36" s="104">
        <f t="shared" si="9"/>
        <v>24</v>
      </c>
      <c r="G36" s="105">
        <f t="shared" si="14"/>
        <v>0</v>
      </c>
      <c r="H36" s="19"/>
      <c r="I36" s="20"/>
      <c r="J36" s="20"/>
      <c r="K36" s="20"/>
      <c r="L36" s="20"/>
      <c r="M36" s="20"/>
      <c r="N36" s="21"/>
      <c r="O36" s="19"/>
      <c r="P36" s="20"/>
      <c r="Q36" s="20"/>
      <c r="R36" s="20"/>
      <c r="S36" s="20"/>
      <c r="T36" s="20"/>
      <c r="U36" s="21"/>
      <c r="W36" s="106">
        <f t="shared" si="11"/>
        <v>0</v>
      </c>
      <c r="X36" s="107">
        <f t="shared" si="12"/>
        <v>0</v>
      </c>
      <c r="Y36" s="108">
        <f t="shared" si="12"/>
        <v>0</v>
      </c>
      <c r="Z36" s="108">
        <f t="shared" si="13"/>
        <v>0</v>
      </c>
      <c r="AA36" s="170"/>
      <c r="AB36" s="186" t="s">
        <v>99</v>
      </c>
    </row>
    <row r="37" spans="1:28" ht="18.75" x14ac:dyDescent="0.35">
      <c r="A37" s="170">
        <v>5</v>
      </c>
      <c r="B37" s="109" t="str">
        <f t="shared" si="8"/>
        <v>Rui</v>
      </c>
      <c r="C37" s="110" t="str">
        <f t="shared" si="8"/>
        <v>Locatie 1</v>
      </c>
      <c r="D37" s="110" t="str">
        <f t="shared" si="8"/>
        <v>Ochtenden</v>
      </c>
      <c r="E37" s="110" t="str">
        <f t="shared" si="8"/>
        <v/>
      </c>
      <c r="F37" s="111">
        <f t="shared" si="9"/>
        <v>18</v>
      </c>
      <c r="G37" s="112">
        <f t="shared" si="14"/>
        <v>0</v>
      </c>
      <c r="H37" s="13"/>
      <c r="I37" s="14"/>
      <c r="J37" s="14"/>
      <c r="K37" s="14"/>
      <c r="L37" s="14"/>
      <c r="M37" s="14"/>
      <c r="N37" s="15"/>
      <c r="O37" s="13"/>
      <c r="P37" s="14"/>
      <c r="Q37" s="14"/>
      <c r="R37" s="14"/>
      <c r="S37" s="14"/>
      <c r="T37" s="14"/>
      <c r="U37" s="15"/>
      <c r="W37" s="106">
        <f t="shared" si="11"/>
        <v>0</v>
      </c>
      <c r="X37" s="107">
        <f t="shared" si="12"/>
        <v>0</v>
      </c>
      <c r="Y37" s="108">
        <f t="shared" si="12"/>
        <v>0</v>
      </c>
      <c r="Z37" s="108">
        <f t="shared" si="13"/>
        <v>0</v>
      </c>
      <c r="AA37" s="170"/>
      <c r="AB37" s="186" t="s">
        <v>100</v>
      </c>
    </row>
    <row r="38" spans="1:28" ht="18.75" x14ac:dyDescent="0.35">
      <c r="A38" s="170">
        <v>6</v>
      </c>
      <c r="B38" s="102" t="str">
        <f t="shared" si="8"/>
        <v>Selma</v>
      </c>
      <c r="C38" s="103" t="str">
        <f t="shared" si="8"/>
        <v>Locatie 1</v>
      </c>
      <c r="D38" s="103" t="str">
        <f t="shared" si="8"/>
        <v>Wo vrij</v>
      </c>
      <c r="E38" s="103" t="str">
        <f t="shared" si="8"/>
        <v>Opleiding op wo</v>
      </c>
      <c r="F38" s="104">
        <f t="shared" si="9"/>
        <v>32</v>
      </c>
      <c r="G38" s="105">
        <f t="shared" si="14"/>
        <v>0</v>
      </c>
      <c r="H38" s="19"/>
      <c r="I38" s="20"/>
      <c r="J38" s="20"/>
      <c r="K38" s="20"/>
      <c r="L38" s="20"/>
      <c r="M38" s="20"/>
      <c r="N38" s="21"/>
      <c r="O38" s="19"/>
      <c r="P38" s="20"/>
      <c r="Q38" s="20"/>
      <c r="R38" s="20"/>
      <c r="S38" s="20"/>
      <c r="T38" s="20"/>
      <c r="U38" s="21"/>
      <c r="W38" s="106">
        <f t="shared" si="11"/>
        <v>0</v>
      </c>
      <c r="X38" s="107">
        <f t="shared" si="12"/>
        <v>0</v>
      </c>
      <c r="Y38" s="108">
        <f t="shared" si="12"/>
        <v>0</v>
      </c>
      <c r="Z38" s="108">
        <f t="shared" si="13"/>
        <v>0</v>
      </c>
      <c r="AA38" s="170"/>
      <c r="AB38" s="186" t="s">
        <v>101</v>
      </c>
    </row>
    <row r="39" spans="1:28" ht="18.75" x14ac:dyDescent="0.35">
      <c r="A39" s="170">
        <v>7</v>
      </c>
      <c r="B39" s="109" t="str">
        <f t="shared" si="8"/>
        <v/>
      </c>
      <c r="C39" s="110" t="str">
        <f t="shared" si="8"/>
        <v/>
      </c>
      <c r="D39" s="110" t="str">
        <f t="shared" si="8"/>
        <v/>
      </c>
      <c r="E39" s="110" t="str">
        <f t="shared" si="8"/>
        <v/>
      </c>
      <c r="F39" s="111">
        <f t="shared" si="9"/>
        <v>0</v>
      </c>
      <c r="G39" s="112">
        <f t="shared" si="14"/>
        <v>0</v>
      </c>
      <c r="H39" s="13"/>
      <c r="I39" s="14"/>
      <c r="J39" s="14"/>
      <c r="K39" s="14"/>
      <c r="L39" s="14"/>
      <c r="M39" s="14"/>
      <c r="N39" s="15"/>
      <c r="O39" s="13"/>
      <c r="P39" s="14"/>
      <c r="Q39" s="14"/>
      <c r="R39" s="14"/>
      <c r="S39" s="14"/>
      <c r="T39" s="14"/>
      <c r="U39" s="15"/>
      <c r="W39" s="106">
        <f t="shared" si="11"/>
        <v>0</v>
      </c>
      <c r="X39" s="107">
        <f t="shared" si="12"/>
        <v>0</v>
      </c>
      <c r="Y39" s="108">
        <f t="shared" si="12"/>
        <v>0</v>
      </c>
      <c r="Z39" s="108">
        <f t="shared" si="13"/>
        <v>0</v>
      </c>
      <c r="AA39" s="170"/>
      <c r="AB39" s="186" t="s">
        <v>102</v>
      </c>
    </row>
    <row r="40" spans="1:28" x14ac:dyDescent="0.35">
      <c r="A40" s="170">
        <v>8</v>
      </c>
      <c r="B40" s="102" t="str">
        <f t="shared" si="8"/>
        <v/>
      </c>
      <c r="C40" s="103" t="str">
        <f t="shared" si="8"/>
        <v/>
      </c>
      <c r="D40" s="103" t="str">
        <f t="shared" si="8"/>
        <v/>
      </c>
      <c r="E40" s="103" t="str">
        <f t="shared" si="8"/>
        <v/>
      </c>
      <c r="F40" s="104">
        <f t="shared" si="9"/>
        <v>0</v>
      </c>
      <c r="G40" s="105">
        <f t="shared" si="14"/>
        <v>0</v>
      </c>
      <c r="H40" s="19"/>
      <c r="I40" s="20"/>
      <c r="J40" s="20"/>
      <c r="K40" s="20"/>
      <c r="L40" s="20"/>
      <c r="M40" s="20"/>
      <c r="N40" s="21"/>
      <c r="O40" s="19"/>
      <c r="P40" s="20"/>
      <c r="Q40" s="20"/>
      <c r="R40" s="20"/>
      <c r="S40" s="20"/>
      <c r="T40" s="20"/>
      <c r="U40" s="21"/>
      <c r="W40" s="106">
        <f t="shared" si="11"/>
        <v>0</v>
      </c>
      <c r="X40" s="107">
        <f t="shared" si="12"/>
        <v>0</v>
      </c>
      <c r="Y40" s="108">
        <f t="shared" si="12"/>
        <v>0</v>
      </c>
      <c r="Z40" s="108">
        <f t="shared" si="13"/>
        <v>0</v>
      </c>
      <c r="AA40" s="170"/>
      <c r="AB40" s="170"/>
    </row>
    <row r="41" spans="1:28" x14ac:dyDescent="0.35">
      <c r="A41" s="170">
        <v>9</v>
      </c>
      <c r="B41" s="109" t="str">
        <f t="shared" si="8"/>
        <v/>
      </c>
      <c r="C41" s="110" t="str">
        <f t="shared" si="8"/>
        <v/>
      </c>
      <c r="D41" s="110" t="str">
        <f t="shared" si="8"/>
        <v/>
      </c>
      <c r="E41" s="110" t="str">
        <f t="shared" si="8"/>
        <v/>
      </c>
      <c r="F41" s="111">
        <f t="shared" si="9"/>
        <v>0</v>
      </c>
      <c r="G41" s="112">
        <f t="shared" si="14"/>
        <v>0</v>
      </c>
      <c r="H41" s="13"/>
      <c r="I41" s="14"/>
      <c r="J41" s="14"/>
      <c r="K41" s="14"/>
      <c r="L41" s="14"/>
      <c r="M41" s="14"/>
      <c r="N41" s="15"/>
      <c r="O41" s="13"/>
      <c r="P41" s="14"/>
      <c r="Q41" s="14"/>
      <c r="R41" s="14"/>
      <c r="S41" s="14"/>
      <c r="T41" s="14"/>
      <c r="U41" s="15"/>
      <c r="W41" s="106">
        <f t="shared" si="11"/>
        <v>0</v>
      </c>
      <c r="X41" s="107">
        <f t="shared" si="12"/>
        <v>0</v>
      </c>
      <c r="Y41" s="108">
        <f t="shared" si="12"/>
        <v>0</v>
      </c>
      <c r="Z41" s="108">
        <f t="shared" si="13"/>
        <v>0</v>
      </c>
      <c r="AA41" s="170"/>
      <c r="AB41" s="170"/>
    </row>
    <row r="42" spans="1:28" x14ac:dyDescent="0.35">
      <c r="A42" s="170">
        <v>10</v>
      </c>
      <c r="B42" s="102" t="str">
        <f t="shared" si="8"/>
        <v/>
      </c>
      <c r="C42" s="103" t="str">
        <f t="shared" si="8"/>
        <v/>
      </c>
      <c r="D42" s="103" t="str">
        <f t="shared" si="8"/>
        <v/>
      </c>
      <c r="E42" s="103" t="str">
        <f t="shared" si="8"/>
        <v/>
      </c>
      <c r="F42" s="104">
        <f t="shared" si="9"/>
        <v>0</v>
      </c>
      <c r="G42" s="105">
        <f t="shared" si="14"/>
        <v>0</v>
      </c>
      <c r="H42" s="19"/>
      <c r="I42" s="20"/>
      <c r="J42" s="20"/>
      <c r="K42" s="20"/>
      <c r="L42" s="20"/>
      <c r="M42" s="20"/>
      <c r="N42" s="21"/>
      <c r="O42" s="19"/>
      <c r="P42" s="20"/>
      <c r="Q42" s="20"/>
      <c r="R42" s="20"/>
      <c r="S42" s="20"/>
      <c r="T42" s="20"/>
      <c r="U42" s="21"/>
      <c r="W42" s="106">
        <f t="shared" si="11"/>
        <v>0</v>
      </c>
      <c r="X42" s="107">
        <f t="shared" si="12"/>
        <v>0</v>
      </c>
      <c r="Y42" s="108">
        <f t="shared" si="12"/>
        <v>0</v>
      </c>
      <c r="Z42" s="108">
        <f t="shared" si="13"/>
        <v>0</v>
      </c>
      <c r="AA42" s="170"/>
      <c r="AB42" s="170"/>
    </row>
    <row r="43" spans="1:28" x14ac:dyDescent="0.35">
      <c r="A43" s="170">
        <v>11</v>
      </c>
      <c r="B43" s="109" t="str">
        <f t="shared" si="8"/>
        <v/>
      </c>
      <c r="C43" s="110" t="str">
        <f t="shared" si="8"/>
        <v/>
      </c>
      <c r="D43" s="110" t="str">
        <f t="shared" si="8"/>
        <v/>
      </c>
      <c r="E43" s="110" t="str">
        <f t="shared" si="8"/>
        <v/>
      </c>
      <c r="F43" s="111">
        <f t="shared" si="9"/>
        <v>0</v>
      </c>
      <c r="G43" s="112">
        <f t="shared" si="14"/>
        <v>0</v>
      </c>
      <c r="H43" s="13"/>
      <c r="I43" s="14"/>
      <c r="J43" s="14"/>
      <c r="K43" s="14"/>
      <c r="L43" s="14"/>
      <c r="M43" s="14"/>
      <c r="N43" s="15"/>
      <c r="O43" s="13"/>
      <c r="P43" s="14"/>
      <c r="Q43" s="14"/>
      <c r="R43" s="14"/>
      <c r="S43" s="14"/>
      <c r="T43" s="14"/>
      <c r="U43" s="15"/>
      <c r="W43" s="106">
        <f t="shared" si="11"/>
        <v>0</v>
      </c>
      <c r="X43" s="107">
        <f t="shared" si="12"/>
        <v>0</v>
      </c>
      <c r="Y43" s="108">
        <f t="shared" si="12"/>
        <v>0</v>
      </c>
      <c r="Z43" s="108">
        <f t="shared" si="13"/>
        <v>0</v>
      </c>
      <c r="AA43" s="170"/>
      <c r="AB43" s="181" t="s">
        <v>75</v>
      </c>
    </row>
    <row r="44" spans="1:28" ht="18.75" thickBot="1" x14ac:dyDescent="0.4">
      <c r="A44" s="170">
        <v>12</v>
      </c>
      <c r="B44" s="113" t="str">
        <f t="shared" si="8"/>
        <v/>
      </c>
      <c r="C44" s="114" t="str">
        <f t="shared" si="8"/>
        <v/>
      </c>
      <c r="D44" s="114" t="str">
        <f t="shared" si="8"/>
        <v/>
      </c>
      <c r="E44" s="114" t="str">
        <f t="shared" si="8"/>
        <v/>
      </c>
      <c r="F44" s="115">
        <f t="shared" si="9"/>
        <v>0</v>
      </c>
      <c r="G44" s="116">
        <f t="shared" si="14"/>
        <v>0</v>
      </c>
      <c r="H44" s="16"/>
      <c r="I44" s="17"/>
      <c r="J44" s="17"/>
      <c r="K44" s="17"/>
      <c r="L44" s="17"/>
      <c r="M44" s="17"/>
      <c r="N44" s="18"/>
      <c r="O44" s="16"/>
      <c r="P44" s="17"/>
      <c r="Q44" s="17"/>
      <c r="R44" s="17"/>
      <c r="S44" s="17"/>
      <c r="T44" s="17"/>
      <c r="U44" s="18"/>
      <c r="W44" s="117">
        <f t="shared" si="11"/>
        <v>0</v>
      </c>
      <c r="X44" s="118">
        <f t="shared" si="12"/>
        <v>0</v>
      </c>
      <c r="Y44" s="119">
        <f t="shared" si="12"/>
        <v>0</v>
      </c>
      <c r="Z44" s="119">
        <f t="shared" si="13"/>
        <v>0</v>
      </c>
      <c r="AA44" s="170"/>
      <c r="AB44" s="170" t="s">
        <v>65</v>
      </c>
    </row>
    <row r="45" spans="1:28" ht="18" customHeight="1" thickBot="1" x14ac:dyDescent="0.4">
      <c r="A45" s="170"/>
      <c r="B45" s="170"/>
      <c r="C45" s="170"/>
      <c r="D45" s="170"/>
      <c r="E45" s="170"/>
      <c r="F45" s="170"/>
      <c r="G45" s="170"/>
      <c r="H45" s="173"/>
      <c r="I45" s="173"/>
      <c r="J45" s="173"/>
      <c r="K45" s="173"/>
      <c r="L45" s="173"/>
      <c r="M45" s="173"/>
      <c r="N45" s="173"/>
      <c r="O45" s="173"/>
      <c r="P45" s="173"/>
      <c r="Q45" s="173"/>
      <c r="R45" s="173"/>
      <c r="S45" s="173"/>
      <c r="T45" s="173"/>
      <c r="U45" s="173"/>
      <c r="V45" s="170"/>
      <c r="W45" s="174"/>
      <c r="X45" s="174"/>
      <c r="Y45" s="174"/>
      <c r="Z45" s="170"/>
      <c r="AA45" s="170"/>
      <c r="AB45" s="170"/>
    </row>
    <row r="46" spans="1:28" ht="18" customHeight="1" thickBot="1" x14ac:dyDescent="0.4">
      <c r="A46" s="170"/>
      <c r="B46" s="120" t="s">
        <v>42</v>
      </c>
      <c r="C46" s="121" t="s">
        <v>34</v>
      </c>
      <c r="D46" s="121" t="s">
        <v>35</v>
      </c>
      <c r="E46" s="121" t="s">
        <v>37</v>
      </c>
      <c r="F46" s="122" t="s">
        <v>62</v>
      </c>
      <c r="G46" s="123" t="s">
        <v>38</v>
      </c>
      <c r="H46" s="173"/>
      <c r="I46" s="173"/>
      <c r="J46" s="173"/>
      <c r="K46" s="173"/>
      <c r="L46" s="173"/>
      <c r="M46" s="173"/>
      <c r="N46" s="173"/>
      <c r="O46" s="173"/>
      <c r="P46" s="173"/>
      <c r="Q46" s="173"/>
      <c r="R46" s="173"/>
      <c r="S46" s="173"/>
      <c r="T46" s="173"/>
      <c r="U46" s="173"/>
      <c r="V46" s="170"/>
      <c r="W46" s="174"/>
      <c r="X46" s="174"/>
      <c r="Y46" s="174"/>
      <c r="Z46" s="170"/>
      <c r="AA46" s="170"/>
      <c r="AB46" s="170"/>
    </row>
    <row r="47" spans="1:28" x14ac:dyDescent="0.35">
      <c r="A47" s="170"/>
      <c r="B47" s="124" t="s">
        <v>12</v>
      </c>
      <c r="C47" s="125">
        <f t="shared" ref="C47:E47" si="15">C50</f>
        <v>0.35416666666666702</v>
      </c>
      <c r="D47" s="125">
        <f t="shared" si="15"/>
        <v>0.70833333333333304</v>
      </c>
      <c r="E47" s="125">
        <f t="shared" si="15"/>
        <v>0.3333333333333327</v>
      </c>
      <c r="F47" s="126" t="s">
        <v>11</v>
      </c>
      <c r="G47" s="127" t="str">
        <f>G50</f>
        <v>D</v>
      </c>
      <c r="H47" s="128">
        <f>H53-H50</f>
        <v>-2</v>
      </c>
      <c r="I47" s="129">
        <f t="shared" ref="I47:U47" si="16">I53-I50</f>
        <v>-2</v>
      </c>
      <c r="J47" s="129">
        <f t="shared" ref="J47:K47" si="17">J53-J50</f>
        <v>-2</v>
      </c>
      <c r="K47" s="129">
        <f t="shared" si="17"/>
        <v>-2</v>
      </c>
      <c r="L47" s="129">
        <f t="shared" si="16"/>
        <v>-2</v>
      </c>
      <c r="M47" s="129">
        <f t="shared" si="16"/>
        <v>0</v>
      </c>
      <c r="N47" s="130">
        <f t="shared" si="16"/>
        <v>0</v>
      </c>
      <c r="O47" s="128">
        <f t="shared" si="16"/>
        <v>-2</v>
      </c>
      <c r="P47" s="129">
        <f t="shared" si="16"/>
        <v>-2</v>
      </c>
      <c r="Q47" s="129">
        <f t="shared" ref="Q47:R47" si="18">Q53-Q50</f>
        <v>-2</v>
      </c>
      <c r="R47" s="129">
        <f t="shared" si="18"/>
        <v>-2</v>
      </c>
      <c r="S47" s="129">
        <f t="shared" si="16"/>
        <v>-2</v>
      </c>
      <c r="T47" s="129">
        <f t="shared" si="16"/>
        <v>0</v>
      </c>
      <c r="U47" s="130">
        <f t="shared" si="16"/>
        <v>0</v>
      </c>
      <c r="AA47" s="170"/>
      <c r="AB47" s="170"/>
    </row>
    <row r="48" spans="1:28" x14ac:dyDescent="0.35">
      <c r="A48" s="170"/>
      <c r="B48" s="131" t="s">
        <v>13</v>
      </c>
      <c r="C48" s="132">
        <f t="shared" ref="C48:E48" si="19">C51</f>
        <v>0.25</v>
      </c>
      <c r="D48" s="132">
        <f t="shared" si="19"/>
        <v>0.52083333333333304</v>
      </c>
      <c r="E48" s="132">
        <f t="shared" si="19"/>
        <v>0.24999999999999969</v>
      </c>
      <c r="F48" s="133" t="s">
        <v>11</v>
      </c>
      <c r="G48" s="134" t="str">
        <f>G51</f>
        <v>O</v>
      </c>
      <c r="H48" s="135">
        <f t="shared" ref="H48:U49" si="20">H54-H51</f>
        <v>-1</v>
      </c>
      <c r="I48" s="136">
        <f t="shared" si="20"/>
        <v>-1</v>
      </c>
      <c r="J48" s="136">
        <f t="shared" ref="J48:K48" si="21">J54-J51</f>
        <v>-1</v>
      </c>
      <c r="K48" s="136">
        <f t="shared" si="21"/>
        <v>-1</v>
      </c>
      <c r="L48" s="136">
        <f t="shared" si="20"/>
        <v>-1</v>
      </c>
      <c r="M48" s="136">
        <f t="shared" si="20"/>
        <v>0</v>
      </c>
      <c r="N48" s="137">
        <f t="shared" si="20"/>
        <v>0</v>
      </c>
      <c r="O48" s="135">
        <f t="shared" si="20"/>
        <v>-1</v>
      </c>
      <c r="P48" s="136">
        <f t="shared" si="20"/>
        <v>-1</v>
      </c>
      <c r="Q48" s="136">
        <f t="shared" ref="Q48:R48" si="22">Q54-Q51</f>
        <v>-1</v>
      </c>
      <c r="R48" s="136">
        <f t="shared" si="22"/>
        <v>-1</v>
      </c>
      <c r="S48" s="136">
        <f t="shared" si="20"/>
        <v>-1</v>
      </c>
      <c r="T48" s="136">
        <f t="shared" si="20"/>
        <v>0</v>
      </c>
      <c r="U48" s="137">
        <f t="shared" si="20"/>
        <v>0</v>
      </c>
      <c r="AA48" s="170"/>
      <c r="AB48" s="170"/>
    </row>
    <row r="49" spans="1:29" ht="18.75" thickBot="1" x14ac:dyDescent="0.4">
      <c r="A49" s="170"/>
      <c r="B49" s="138" t="s">
        <v>26</v>
      </c>
      <c r="C49" s="139">
        <f t="shared" ref="C49:E49" si="23">C52</f>
        <v>0.52083333333333304</v>
      </c>
      <c r="D49" s="139">
        <f t="shared" si="23"/>
        <v>0.874999999999999</v>
      </c>
      <c r="E49" s="139">
        <f t="shared" si="23"/>
        <v>0.33333333333333265</v>
      </c>
      <c r="F49" s="140" t="s">
        <v>11</v>
      </c>
      <c r="G49" s="141" t="str">
        <f>G52</f>
        <v>M</v>
      </c>
      <c r="H49" s="142">
        <f t="shared" si="20"/>
        <v>-1</v>
      </c>
      <c r="I49" s="143">
        <f t="shared" si="20"/>
        <v>-1</v>
      </c>
      <c r="J49" s="143">
        <f t="shared" ref="J49:K49" si="24">J55-J52</f>
        <v>-1</v>
      </c>
      <c r="K49" s="143">
        <f t="shared" si="24"/>
        <v>-1</v>
      </c>
      <c r="L49" s="143">
        <f t="shared" si="20"/>
        <v>-1</v>
      </c>
      <c r="M49" s="143">
        <f t="shared" si="20"/>
        <v>0</v>
      </c>
      <c r="N49" s="144">
        <f t="shared" si="20"/>
        <v>0</v>
      </c>
      <c r="O49" s="142">
        <f t="shared" si="20"/>
        <v>-1</v>
      </c>
      <c r="P49" s="143">
        <f t="shared" si="20"/>
        <v>-1</v>
      </c>
      <c r="Q49" s="143">
        <f t="shared" ref="Q49:R49" si="25">Q55-Q52</f>
        <v>-1</v>
      </c>
      <c r="R49" s="143">
        <f t="shared" si="25"/>
        <v>-1</v>
      </c>
      <c r="S49" s="143">
        <f t="shared" si="20"/>
        <v>-1</v>
      </c>
      <c r="T49" s="143">
        <f t="shared" si="20"/>
        <v>0</v>
      </c>
      <c r="U49" s="144">
        <f t="shared" si="20"/>
        <v>0</v>
      </c>
      <c r="AA49" s="170"/>
      <c r="AB49" s="170"/>
    </row>
    <row r="50" spans="1:29" x14ac:dyDescent="0.35">
      <c r="A50" s="170"/>
      <c r="B50" s="124" t="s">
        <v>12</v>
      </c>
      <c r="C50" s="125">
        <f t="shared" ref="C50:D52" si="26">IF(C8&gt;0,C8,"")</f>
        <v>0.35416666666666702</v>
      </c>
      <c r="D50" s="125">
        <f t="shared" si="26"/>
        <v>0.70833333333333304</v>
      </c>
      <c r="E50" s="125">
        <f>F8</f>
        <v>0.3333333333333327</v>
      </c>
      <c r="F50" s="126" t="s">
        <v>14</v>
      </c>
      <c r="G50" s="127" t="str">
        <f>IF(G8&gt;0,G8,"")</f>
        <v>D</v>
      </c>
      <c r="H50" s="145">
        <f t="shared" ref="H50:U50" si="27">H8</f>
        <v>2</v>
      </c>
      <c r="I50" s="146">
        <f t="shared" si="27"/>
        <v>2</v>
      </c>
      <c r="J50" s="146">
        <f t="shared" si="27"/>
        <v>2</v>
      </c>
      <c r="K50" s="146">
        <f t="shared" si="27"/>
        <v>2</v>
      </c>
      <c r="L50" s="146">
        <f t="shared" si="27"/>
        <v>2</v>
      </c>
      <c r="M50" s="146">
        <f t="shared" si="27"/>
        <v>0</v>
      </c>
      <c r="N50" s="147">
        <f t="shared" si="27"/>
        <v>0</v>
      </c>
      <c r="O50" s="145">
        <f t="shared" si="27"/>
        <v>2</v>
      </c>
      <c r="P50" s="146">
        <f t="shared" si="27"/>
        <v>2</v>
      </c>
      <c r="Q50" s="146">
        <f t="shared" si="27"/>
        <v>2</v>
      </c>
      <c r="R50" s="146">
        <f t="shared" si="27"/>
        <v>2</v>
      </c>
      <c r="S50" s="146">
        <f t="shared" si="27"/>
        <v>2</v>
      </c>
      <c r="T50" s="146">
        <f t="shared" si="27"/>
        <v>0</v>
      </c>
      <c r="U50" s="147">
        <f t="shared" si="27"/>
        <v>0</v>
      </c>
      <c r="AA50" s="170"/>
      <c r="AB50" s="170"/>
    </row>
    <row r="51" spans="1:29" x14ac:dyDescent="0.35">
      <c r="A51" s="170"/>
      <c r="B51" s="131" t="s">
        <v>13</v>
      </c>
      <c r="C51" s="132">
        <f t="shared" si="26"/>
        <v>0.25</v>
      </c>
      <c r="D51" s="132">
        <f t="shared" si="26"/>
        <v>0.52083333333333304</v>
      </c>
      <c r="E51" s="132">
        <f>F9</f>
        <v>0.24999999999999969</v>
      </c>
      <c r="F51" s="133" t="s">
        <v>14</v>
      </c>
      <c r="G51" s="134" t="str">
        <f>IF(G9&gt;0,G9,"")</f>
        <v>O</v>
      </c>
      <c r="H51" s="148">
        <f t="shared" ref="H51:U51" si="28">H9</f>
        <v>1</v>
      </c>
      <c r="I51" s="149">
        <f t="shared" si="28"/>
        <v>1</v>
      </c>
      <c r="J51" s="149">
        <f t="shared" si="28"/>
        <v>1</v>
      </c>
      <c r="K51" s="149">
        <f t="shared" si="28"/>
        <v>1</v>
      </c>
      <c r="L51" s="149">
        <f t="shared" si="28"/>
        <v>1</v>
      </c>
      <c r="M51" s="149">
        <f t="shared" si="28"/>
        <v>0</v>
      </c>
      <c r="N51" s="150">
        <f t="shared" si="28"/>
        <v>0</v>
      </c>
      <c r="O51" s="148">
        <f t="shared" si="28"/>
        <v>1</v>
      </c>
      <c r="P51" s="149">
        <f t="shared" si="28"/>
        <v>1</v>
      </c>
      <c r="Q51" s="149">
        <f t="shared" si="28"/>
        <v>1</v>
      </c>
      <c r="R51" s="149">
        <f t="shared" si="28"/>
        <v>1</v>
      </c>
      <c r="S51" s="149">
        <f t="shared" si="28"/>
        <v>1</v>
      </c>
      <c r="T51" s="149">
        <f t="shared" si="28"/>
        <v>0</v>
      </c>
      <c r="U51" s="150">
        <f t="shared" si="28"/>
        <v>0</v>
      </c>
      <c r="AA51" s="170"/>
      <c r="AB51" s="170"/>
    </row>
    <row r="52" spans="1:29" ht="18.75" thickBot="1" x14ac:dyDescent="0.4">
      <c r="A52" s="170"/>
      <c r="B52" s="138" t="s">
        <v>26</v>
      </c>
      <c r="C52" s="139">
        <f t="shared" si="26"/>
        <v>0.52083333333333304</v>
      </c>
      <c r="D52" s="139">
        <f t="shared" si="26"/>
        <v>0.874999999999999</v>
      </c>
      <c r="E52" s="139">
        <f>F10</f>
        <v>0.33333333333333265</v>
      </c>
      <c r="F52" s="140" t="s">
        <v>14</v>
      </c>
      <c r="G52" s="141" t="str">
        <f>IF(G10&gt;0,G10,"")</f>
        <v>M</v>
      </c>
      <c r="H52" s="151">
        <f t="shared" ref="H52:U52" si="29">H10</f>
        <v>1</v>
      </c>
      <c r="I52" s="152">
        <f t="shared" si="29"/>
        <v>1</v>
      </c>
      <c r="J52" s="152">
        <f t="shared" si="29"/>
        <v>1</v>
      </c>
      <c r="K52" s="152">
        <f t="shared" si="29"/>
        <v>1</v>
      </c>
      <c r="L52" s="152">
        <f t="shared" si="29"/>
        <v>1</v>
      </c>
      <c r="M52" s="152">
        <f t="shared" si="29"/>
        <v>0</v>
      </c>
      <c r="N52" s="153">
        <f t="shared" si="29"/>
        <v>0</v>
      </c>
      <c r="O52" s="151">
        <f t="shared" si="29"/>
        <v>1</v>
      </c>
      <c r="P52" s="152">
        <f t="shared" si="29"/>
        <v>1</v>
      </c>
      <c r="Q52" s="152">
        <f t="shared" si="29"/>
        <v>1</v>
      </c>
      <c r="R52" s="152">
        <f t="shared" si="29"/>
        <v>1</v>
      </c>
      <c r="S52" s="152">
        <f t="shared" si="29"/>
        <v>1</v>
      </c>
      <c r="T52" s="152">
        <f t="shared" si="29"/>
        <v>0</v>
      </c>
      <c r="U52" s="153">
        <f t="shared" si="29"/>
        <v>0</v>
      </c>
      <c r="AA52" s="170"/>
      <c r="AB52" s="170"/>
    </row>
    <row r="53" spans="1:29" x14ac:dyDescent="0.35">
      <c r="A53" s="170"/>
      <c r="B53" s="124" t="s">
        <v>12</v>
      </c>
      <c r="C53" s="125">
        <f>C50</f>
        <v>0.35416666666666702</v>
      </c>
      <c r="D53" s="125">
        <f t="shared" ref="D53:E53" si="30">D50</f>
        <v>0.70833333333333304</v>
      </c>
      <c r="E53" s="125">
        <f t="shared" si="30"/>
        <v>0.3333333333333327</v>
      </c>
      <c r="F53" s="126" t="s">
        <v>15</v>
      </c>
      <c r="G53" s="127" t="str">
        <f>G50</f>
        <v>D</v>
      </c>
      <c r="H53" s="154">
        <f t="shared" ref="H53:U55" si="31">COUNTIF(H$33:H$44,$G53&amp;"*")</f>
        <v>0</v>
      </c>
      <c r="I53" s="155">
        <f t="shared" si="31"/>
        <v>0</v>
      </c>
      <c r="J53" s="155">
        <f t="shared" si="31"/>
        <v>0</v>
      </c>
      <c r="K53" s="155">
        <f t="shared" si="31"/>
        <v>0</v>
      </c>
      <c r="L53" s="155">
        <f t="shared" si="31"/>
        <v>0</v>
      </c>
      <c r="M53" s="155">
        <f t="shared" si="31"/>
        <v>0</v>
      </c>
      <c r="N53" s="156">
        <f t="shared" si="31"/>
        <v>0</v>
      </c>
      <c r="O53" s="154">
        <f t="shared" si="31"/>
        <v>0</v>
      </c>
      <c r="P53" s="155">
        <f t="shared" si="31"/>
        <v>0</v>
      </c>
      <c r="Q53" s="155">
        <f t="shared" si="31"/>
        <v>0</v>
      </c>
      <c r="R53" s="155">
        <f t="shared" si="31"/>
        <v>0</v>
      </c>
      <c r="S53" s="155">
        <f t="shared" si="31"/>
        <v>0</v>
      </c>
      <c r="T53" s="155">
        <f t="shared" si="31"/>
        <v>0</v>
      </c>
      <c r="U53" s="156">
        <f t="shared" si="31"/>
        <v>0</v>
      </c>
      <c r="AA53" s="170"/>
      <c r="AB53" s="170"/>
    </row>
    <row r="54" spans="1:29" x14ac:dyDescent="0.35">
      <c r="A54" s="170"/>
      <c r="B54" s="131" t="s">
        <v>13</v>
      </c>
      <c r="C54" s="132">
        <f t="shared" ref="C54:E54" si="32">C51</f>
        <v>0.25</v>
      </c>
      <c r="D54" s="132">
        <f t="shared" si="32"/>
        <v>0.52083333333333304</v>
      </c>
      <c r="E54" s="132">
        <f t="shared" si="32"/>
        <v>0.24999999999999969</v>
      </c>
      <c r="F54" s="133" t="s">
        <v>15</v>
      </c>
      <c r="G54" s="134" t="str">
        <f>G51</f>
        <v>O</v>
      </c>
      <c r="H54" s="157">
        <f t="shared" si="31"/>
        <v>0</v>
      </c>
      <c r="I54" s="158">
        <f t="shared" si="31"/>
        <v>0</v>
      </c>
      <c r="J54" s="158">
        <f t="shared" si="31"/>
        <v>0</v>
      </c>
      <c r="K54" s="158">
        <f t="shared" si="31"/>
        <v>0</v>
      </c>
      <c r="L54" s="158">
        <f t="shared" si="31"/>
        <v>0</v>
      </c>
      <c r="M54" s="158">
        <f t="shared" si="31"/>
        <v>0</v>
      </c>
      <c r="N54" s="159">
        <f t="shared" si="31"/>
        <v>0</v>
      </c>
      <c r="O54" s="157">
        <f t="shared" si="31"/>
        <v>0</v>
      </c>
      <c r="P54" s="158">
        <f t="shared" si="31"/>
        <v>0</v>
      </c>
      <c r="Q54" s="158">
        <f t="shared" si="31"/>
        <v>0</v>
      </c>
      <c r="R54" s="158">
        <f t="shared" si="31"/>
        <v>0</v>
      </c>
      <c r="S54" s="158">
        <f t="shared" si="31"/>
        <v>0</v>
      </c>
      <c r="T54" s="158">
        <f t="shared" si="31"/>
        <v>0</v>
      </c>
      <c r="U54" s="159">
        <f t="shared" si="31"/>
        <v>0</v>
      </c>
      <c r="AA54" s="170"/>
      <c r="AB54" s="170"/>
    </row>
    <row r="55" spans="1:29" ht="18.75" thickBot="1" x14ac:dyDescent="0.4">
      <c r="A55" s="170"/>
      <c r="B55" s="138" t="s">
        <v>26</v>
      </c>
      <c r="C55" s="139">
        <f t="shared" ref="C55:E55" si="33">C52</f>
        <v>0.52083333333333304</v>
      </c>
      <c r="D55" s="139">
        <f t="shared" si="33"/>
        <v>0.874999999999999</v>
      </c>
      <c r="E55" s="139">
        <f t="shared" si="33"/>
        <v>0.33333333333333265</v>
      </c>
      <c r="F55" s="140" t="s">
        <v>15</v>
      </c>
      <c r="G55" s="141" t="str">
        <f>G52</f>
        <v>M</v>
      </c>
      <c r="H55" s="160">
        <f t="shared" si="31"/>
        <v>0</v>
      </c>
      <c r="I55" s="161">
        <f t="shared" si="31"/>
        <v>0</v>
      </c>
      <c r="J55" s="161">
        <f t="shared" si="31"/>
        <v>0</v>
      </c>
      <c r="K55" s="161">
        <f t="shared" si="31"/>
        <v>0</v>
      </c>
      <c r="L55" s="161">
        <f t="shared" si="31"/>
        <v>0</v>
      </c>
      <c r="M55" s="161">
        <f t="shared" si="31"/>
        <v>0</v>
      </c>
      <c r="N55" s="162">
        <f t="shared" si="31"/>
        <v>0</v>
      </c>
      <c r="O55" s="160">
        <f t="shared" si="31"/>
        <v>0</v>
      </c>
      <c r="P55" s="161">
        <f t="shared" si="31"/>
        <v>0</v>
      </c>
      <c r="Q55" s="161">
        <f t="shared" si="31"/>
        <v>0</v>
      </c>
      <c r="R55" s="161">
        <f t="shared" si="31"/>
        <v>0</v>
      </c>
      <c r="S55" s="161">
        <f t="shared" si="31"/>
        <v>0</v>
      </c>
      <c r="T55" s="161">
        <f t="shared" si="31"/>
        <v>0</v>
      </c>
      <c r="U55" s="162">
        <f t="shared" si="31"/>
        <v>0</v>
      </c>
      <c r="AA55" s="170"/>
      <c r="AB55" s="170"/>
    </row>
    <row r="56" spans="1:29" x14ac:dyDescent="0.35">
      <c r="A56" s="170"/>
      <c r="B56" s="170"/>
      <c r="C56" s="170"/>
      <c r="D56" s="170"/>
      <c r="E56" s="170"/>
      <c r="F56" s="170"/>
      <c r="G56" s="170"/>
      <c r="H56" s="173"/>
      <c r="I56" s="173"/>
      <c r="J56" s="173"/>
      <c r="K56" s="173"/>
      <c r="L56" s="173"/>
      <c r="M56" s="173"/>
      <c r="N56" s="173"/>
      <c r="O56" s="173"/>
      <c r="P56" s="173"/>
      <c r="Q56" s="173"/>
      <c r="R56" s="173"/>
      <c r="S56" s="173"/>
      <c r="T56" s="173"/>
      <c r="U56" s="173"/>
      <c r="V56" s="170"/>
      <c r="W56" s="174"/>
      <c r="X56" s="174"/>
      <c r="Y56" s="174"/>
      <c r="Z56" s="170"/>
      <c r="AA56" s="170"/>
      <c r="AB56" s="170"/>
    </row>
    <row r="57" spans="1:29" s="170" customFormat="1" x14ac:dyDescent="0.35">
      <c r="H57" s="173"/>
      <c r="I57" s="173"/>
      <c r="J57" s="173"/>
      <c r="K57" s="173"/>
      <c r="L57" s="173"/>
      <c r="M57" s="173"/>
      <c r="N57" s="173"/>
      <c r="O57" s="173"/>
      <c r="P57" s="173"/>
      <c r="Q57" s="173"/>
      <c r="R57" s="173"/>
      <c r="S57" s="173"/>
      <c r="T57" s="173"/>
      <c r="U57" s="173"/>
      <c r="W57" s="174"/>
      <c r="X57" s="174"/>
      <c r="Y57" s="174"/>
      <c r="AC57" s="178"/>
    </row>
    <row r="58" spans="1:29" s="170" customFormat="1" x14ac:dyDescent="0.35">
      <c r="H58" s="173"/>
      <c r="I58" s="173"/>
      <c r="J58" s="173"/>
      <c r="K58" s="173"/>
      <c r="L58" s="173"/>
      <c r="M58" s="173"/>
      <c r="N58" s="173"/>
      <c r="O58" s="173"/>
      <c r="P58" s="173"/>
      <c r="Q58" s="173"/>
      <c r="R58" s="173"/>
      <c r="S58" s="173"/>
      <c r="T58" s="173"/>
      <c r="U58" s="173"/>
      <c r="W58" s="174"/>
      <c r="X58" s="174"/>
      <c r="Y58" s="174"/>
      <c r="AC58" s="178"/>
    </row>
    <row r="59" spans="1:29" x14ac:dyDescent="0.35">
      <c r="A59" s="170"/>
      <c r="B59" s="170"/>
      <c r="C59" s="170"/>
      <c r="D59" s="170"/>
      <c r="E59" s="170"/>
      <c r="F59" s="170"/>
      <c r="G59" s="170"/>
      <c r="H59" s="173"/>
      <c r="I59" s="173"/>
      <c r="J59" s="173"/>
      <c r="K59" s="173"/>
      <c r="L59" s="173"/>
      <c r="M59" s="173"/>
      <c r="N59" s="173"/>
      <c r="O59" s="173"/>
      <c r="P59" s="173"/>
      <c r="Q59" s="173"/>
      <c r="R59" s="173"/>
      <c r="S59" s="173"/>
      <c r="T59" s="173"/>
      <c r="U59" s="173"/>
      <c r="V59" s="170"/>
      <c r="W59" s="174"/>
      <c r="X59" s="174"/>
      <c r="Y59" s="174"/>
      <c r="Z59" s="170"/>
      <c r="AA59" s="170"/>
      <c r="AB59" s="170"/>
    </row>
  </sheetData>
  <sheetProtection algorithmName="SHA-512" hashValue="4EMBKsRbTZbnH2KbKd9oOZ3CAY3LH6QHZWsy9MDQAXn/cuaGkgkMHQ1ARZm/Ji9NVG4QW4zZ2wSs3s8ps6wziA==" saltValue="nkiT+boZFNrdBISoGJrX0A==" spinCount="100000" sheet="1" objects="1" scenarios="1"/>
  <mergeCells count="8">
    <mergeCell ref="C5:D5"/>
    <mergeCell ref="H31:N31"/>
    <mergeCell ref="O31:U31"/>
    <mergeCell ref="H6:N6"/>
    <mergeCell ref="O6:U6"/>
    <mergeCell ref="C29:F29"/>
    <mergeCell ref="C30:F30"/>
    <mergeCell ref="C12:F12"/>
  </mergeCells>
  <conditionalFormatting sqref="H47:U49">
    <cfRule type="cellIs" dxfId="15" priority="19" operator="greaterThanOrEqual">
      <formula>1</formula>
    </cfRule>
    <cfRule type="cellIs" dxfId="14" priority="20" operator="equal">
      <formula>0</formula>
    </cfRule>
    <cfRule type="cellIs" dxfId="13" priority="23" operator="lessThan">
      <formula>0</formula>
    </cfRule>
  </conditionalFormatting>
  <conditionalFormatting sqref="H33:U44">
    <cfRule type="cellIs" dxfId="12" priority="3" operator="equal">
      <formula>$G$8</formula>
    </cfRule>
    <cfRule type="cellIs" dxfId="11" priority="4" operator="equal">
      <formula>$G$9</formula>
    </cfRule>
    <cfRule type="cellIs" dxfId="10" priority="5" operator="equal">
      <formula>$G$10</formula>
    </cfRule>
    <cfRule type="cellIs" dxfId="9" priority="6" operator="equal">
      <formula>"Z"</formula>
    </cfRule>
    <cfRule type="cellIs" dxfId="8" priority="7" operator="equal">
      <formula>"V"</formula>
    </cfRule>
    <cfRule type="cellIs" dxfId="7" priority="8" operator="equal">
      <formula>"A"</formula>
    </cfRule>
  </conditionalFormatting>
  <conditionalFormatting sqref="G33:G44">
    <cfRule type="cellIs" dxfId="6" priority="1" operator="equal">
      <formula>F33</formula>
    </cfRule>
    <cfRule type="cellIs" dxfId="5" priority="2" operator="notEqual">
      <formula>F33</formula>
    </cfRule>
  </conditionalFormatting>
  <hyperlinks>
    <hyperlink ref="AB6" r:id="rId1" xr:uid="{BD30357C-F995-4A59-A467-2F86C32E0AAB}"/>
  </hyperlinks>
  <pageMargins left="0.7" right="0.7" top="0.75" bottom="0.75" header="0.3" footer="0.3"/>
  <pageSetup paperSize="9" scale="74" orientation="landscape" horizontalDpi="4294967293" verticalDpi="0" r:id="rId2"/>
  <rowBreaks count="1" manualBreakCount="1">
    <brk id="28" max="28" man="1"/>
  </rowBreaks>
  <colBreaks count="1" manualBreakCount="1">
    <brk id="27" max="61" man="1"/>
  </col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Title="Begintijd" xr:uid="{C8F705C2-7894-4BB0-A4DB-1E1421795F6C}">
          <x14:formula1>
            <xm:f>Lists!$A$2:$A$49</xm:f>
          </x14:formula1>
          <xm:sqref>C8:C10</xm:sqref>
        </x14:dataValidation>
        <x14:dataValidation type="list" allowBlank="1" showInputMessage="1" showErrorMessage="1" promptTitle="Eindtijd" xr:uid="{7358D681-AFE9-4662-82D7-BF29705979A4}">
          <x14:formula1>
            <xm:f>Lists!$B$2:$B$49</xm:f>
          </x14:formula1>
          <xm:sqref>D8:D10</xm:sqref>
        </x14:dataValidation>
        <x14:dataValidation type="list" allowBlank="1" showInputMessage="1" showErrorMessage="1" promptTitle="OnbetaaldePauzetijd" xr:uid="{ED29483E-99E8-44E4-9628-6022717ED84C}">
          <x14:formula1>
            <xm:f>Lists!$C$2:$C$10</xm:f>
          </x14:formula1>
          <xm:sqref>E8:E10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8FBD1-EAC1-4EE4-AF87-04A959040A72}">
  <dimension ref="A1:D49"/>
  <sheetViews>
    <sheetView workbookViewId="0">
      <selection activeCell="E1" sqref="E1:F1048576"/>
    </sheetView>
  </sheetViews>
  <sheetFormatPr defaultRowHeight="18" x14ac:dyDescent="0.35"/>
  <cols>
    <col min="1" max="3" width="9.140625" style="1"/>
  </cols>
  <sheetData>
    <row r="1" spans="1:4" x14ac:dyDescent="0.35">
      <c r="A1" s="1" t="s">
        <v>34</v>
      </c>
      <c r="B1" s="1" t="s">
        <v>35</v>
      </c>
      <c r="C1" s="1" t="s">
        <v>39</v>
      </c>
    </row>
    <row r="2" spans="1:4" x14ac:dyDescent="0.35">
      <c r="A2" s="9">
        <v>0.25</v>
      </c>
      <c r="B2" s="9">
        <v>0.54166666666666596</v>
      </c>
      <c r="C2" s="9">
        <v>0</v>
      </c>
      <c r="D2" s="8"/>
    </row>
    <row r="3" spans="1:4" x14ac:dyDescent="0.35">
      <c r="A3" s="9">
        <v>0.27083333333333331</v>
      </c>
      <c r="B3" s="9">
        <v>0.5625</v>
      </c>
      <c r="C3" s="9">
        <v>1.0416666666666666E-2</v>
      </c>
      <c r="D3" s="8"/>
    </row>
    <row r="4" spans="1:4" x14ac:dyDescent="0.35">
      <c r="A4" s="9">
        <v>0.29166666666666702</v>
      </c>
      <c r="B4" s="9">
        <v>0.58333333333333304</v>
      </c>
      <c r="C4" s="9">
        <v>2.0833333333333332E-2</v>
      </c>
      <c r="D4" s="8"/>
    </row>
    <row r="5" spans="1:4" x14ac:dyDescent="0.35">
      <c r="A5" s="9">
        <v>0.3125</v>
      </c>
      <c r="B5" s="9">
        <v>0.60416666666666596</v>
      </c>
      <c r="C5" s="9">
        <v>3.125E-2</v>
      </c>
      <c r="D5" s="8"/>
    </row>
    <row r="6" spans="1:4" x14ac:dyDescent="0.35">
      <c r="A6" s="9">
        <v>0.33333333333333298</v>
      </c>
      <c r="B6" s="9">
        <v>0.625</v>
      </c>
      <c r="C6" s="9">
        <v>4.1666666666666699E-2</v>
      </c>
      <c r="D6" s="8"/>
    </row>
    <row r="7" spans="1:4" x14ac:dyDescent="0.35">
      <c r="A7" s="9">
        <v>0.35416666666666702</v>
      </c>
      <c r="B7" s="9">
        <v>0.64583333333333304</v>
      </c>
      <c r="C7" s="9">
        <v>5.2083333333333398E-2</v>
      </c>
      <c r="D7" s="8"/>
    </row>
    <row r="8" spans="1:4" x14ac:dyDescent="0.35">
      <c r="A8" s="9">
        <v>0.375</v>
      </c>
      <c r="B8" s="9">
        <v>0.66666666666666596</v>
      </c>
      <c r="C8" s="9">
        <v>6.25E-2</v>
      </c>
      <c r="D8" s="8"/>
    </row>
    <row r="9" spans="1:4" x14ac:dyDescent="0.35">
      <c r="A9" s="9">
        <v>0.39583333333333298</v>
      </c>
      <c r="B9" s="9">
        <v>0.6875</v>
      </c>
      <c r="C9" s="9">
        <v>7.2916666666666699E-2</v>
      </c>
      <c r="D9" s="8"/>
    </row>
    <row r="10" spans="1:4" x14ac:dyDescent="0.35">
      <c r="A10" s="9">
        <v>0.41666666666666702</v>
      </c>
      <c r="B10" s="9">
        <v>0.70833333333333304</v>
      </c>
      <c r="C10" s="9">
        <v>8.3333333333333398E-2</v>
      </c>
      <c r="D10" s="8"/>
    </row>
    <row r="11" spans="1:4" x14ac:dyDescent="0.35">
      <c r="A11" s="9">
        <v>0.4375</v>
      </c>
      <c r="B11" s="9">
        <v>0.72916666666666596</v>
      </c>
    </row>
    <row r="12" spans="1:4" x14ac:dyDescent="0.35">
      <c r="A12" s="9">
        <v>0.45833333333333298</v>
      </c>
      <c r="B12" s="9">
        <v>0.75</v>
      </c>
    </row>
    <row r="13" spans="1:4" x14ac:dyDescent="0.35">
      <c r="A13" s="9">
        <v>0.47916666666666602</v>
      </c>
      <c r="B13" s="9">
        <v>0.77083333333333304</v>
      </c>
    </row>
    <row r="14" spans="1:4" x14ac:dyDescent="0.35">
      <c r="A14" s="9">
        <v>0.5</v>
      </c>
      <c r="B14" s="9">
        <v>0.79166666666666596</v>
      </c>
    </row>
    <row r="15" spans="1:4" x14ac:dyDescent="0.35">
      <c r="A15" s="9">
        <v>0.52083333333333304</v>
      </c>
      <c r="B15" s="9">
        <v>0.8125</v>
      </c>
    </row>
    <row r="16" spans="1:4" x14ac:dyDescent="0.35">
      <c r="A16" s="9">
        <v>0.54166666666666596</v>
      </c>
      <c r="B16" s="9">
        <v>0.83333333333333304</v>
      </c>
    </row>
    <row r="17" spans="1:2" x14ac:dyDescent="0.35">
      <c r="A17" s="9">
        <v>0.5625</v>
      </c>
      <c r="B17" s="9">
        <v>0.85416666666666596</v>
      </c>
    </row>
    <row r="18" spans="1:2" x14ac:dyDescent="0.35">
      <c r="A18" s="9">
        <v>0.58333333333333304</v>
      </c>
      <c r="B18" s="9">
        <v>0.874999999999999</v>
      </c>
    </row>
    <row r="19" spans="1:2" x14ac:dyDescent="0.35">
      <c r="A19" s="9">
        <v>0.60416666666666596</v>
      </c>
      <c r="B19" s="9">
        <v>0.89583333333333304</v>
      </c>
    </row>
    <row r="20" spans="1:2" x14ac:dyDescent="0.35">
      <c r="A20" s="9">
        <v>0.625</v>
      </c>
      <c r="B20" s="9">
        <v>0.91666666666666596</v>
      </c>
    </row>
    <row r="21" spans="1:2" x14ac:dyDescent="0.35">
      <c r="A21" s="9">
        <v>0.64583333333333304</v>
      </c>
      <c r="B21" s="9">
        <v>0.937499999999999</v>
      </c>
    </row>
    <row r="22" spans="1:2" x14ac:dyDescent="0.35">
      <c r="A22" s="9">
        <v>0.66666666666666596</v>
      </c>
      <c r="B22" s="9">
        <v>0.95833333333333304</v>
      </c>
    </row>
    <row r="23" spans="1:2" x14ac:dyDescent="0.35">
      <c r="A23" s="9">
        <v>0.6875</v>
      </c>
      <c r="B23" s="9">
        <v>0.97916666666666596</v>
      </c>
    </row>
    <row r="24" spans="1:2" x14ac:dyDescent="0.35">
      <c r="A24" s="9">
        <v>0.70833333333333304</v>
      </c>
      <c r="B24" s="9">
        <v>0.999999999999999</v>
      </c>
    </row>
    <row r="25" spans="1:2" x14ac:dyDescent="0.35">
      <c r="A25" s="9">
        <v>0.72916666666666596</v>
      </c>
      <c r="B25" s="9">
        <v>1.0208333333333299</v>
      </c>
    </row>
    <row r="26" spans="1:2" x14ac:dyDescent="0.35">
      <c r="A26" s="9">
        <v>0.75</v>
      </c>
      <c r="B26" s="9">
        <v>1.0416666666666701</v>
      </c>
    </row>
    <row r="27" spans="1:2" x14ac:dyDescent="0.35">
      <c r="A27" s="9">
        <v>0.77083333333333304</v>
      </c>
      <c r="B27" s="9">
        <v>1.0625</v>
      </c>
    </row>
    <row r="28" spans="1:2" x14ac:dyDescent="0.35">
      <c r="A28" s="9">
        <v>0.79166666666666596</v>
      </c>
      <c r="B28" s="9">
        <v>1.0833333333333299</v>
      </c>
    </row>
    <row r="29" spans="1:2" x14ac:dyDescent="0.35">
      <c r="A29" s="9">
        <v>0.8125</v>
      </c>
      <c r="B29" s="9">
        <v>1.1041666666666701</v>
      </c>
    </row>
    <row r="30" spans="1:2" x14ac:dyDescent="0.35">
      <c r="A30" s="9">
        <v>0.83333333333333304</v>
      </c>
      <c r="B30" s="9">
        <v>1.125</v>
      </c>
    </row>
    <row r="31" spans="1:2" x14ac:dyDescent="0.35">
      <c r="A31" s="9">
        <v>0.85416666666666596</v>
      </c>
      <c r="B31" s="9">
        <v>1.1458333333333299</v>
      </c>
    </row>
    <row r="32" spans="1:2" x14ac:dyDescent="0.35">
      <c r="A32" s="9">
        <v>0.874999999999999</v>
      </c>
      <c r="B32" s="9">
        <v>1.1666666666666701</v>
      </c>
    </row>
    <row r="33" spans="1:2" x14ac:dyDescent="0.35">
      <c r="A33" s="9">
        <v>0.89583333333333304</v>
      </c>
      <c r="B33" s="9">
        <v>1.1875</v>
      </c>
    </row>
    <row r="34" spans="1:2" x14ac:dyDescent="0.35">
      <c r="A34" s="9">
        <v>0.91666666666666596</v>
      </c>
      <c r="B34" s="9">
        <v>1.2083333333333299</v>
      </c>
    </row>
    <row r="35" spans="1:2" x14ac:dyDescent="0.35">
      <c r="A35" s="9">
        <v>0.937499999999999</v>
      </c>
      <c r="B35" s="9">
        <v>1.2291666666666701</v>
      </c>
    </row>
    <row r="36" spans="1:2" x14ac:dyDescent="0.35">
      <c r="A36" s="9">
        <v>0.95833333333333304</v>
      </c>
      <c r="B36" s="9">
        <v>0.25</v>
      </c>
    </row>
    <row r="37" spans="1:2" x14ac:dyDescent="0.35">
      <c r="A37" s="9">
        <v>0.97916666666666596</v>
      </c>
      <c r="B37" s="9">
        <v>0.27083333333333331</v>
      </c>
    </row>
    <row r="38" spans="1:2" x14ac:dyDescent="0.35">
      <c r="A38" s="9">
        <v>0.999999999999999</v>
      </c>
      <c r="B38" s="9">
        <v>0.29166666666666702</v>
      </c>
    </row>
    <row r="39" spans="1:2" x14ac:dyDescent="0.35">
      <c r="A39" s="9">
        <v>1.0208333333333299</v>
      </c>
      <c r="B39" s="9">
        <v>0.3125</v>
      </c>
    </row>
    <row r="40" spans="1:2" x14ac:dyDescent="0.35">
      <c r="A40" s="9">
        <v>1.0416666666666701</v>
      </c>
      <c r="B40" s="9">
        <v>0.33333333333333298</v>
      </c>
    </row>
    <row r="41" spans="1:2" x14ac:dyDescent="0.35">
      <c r="A41" s="9">
        <v>1.0625</v>
      </c>
      <c r="B41" s="9">
        <v>0.35416666666666702</v>
      </c>
    </row>
    <row r="42" spans="1:2" x14ac:dyDescent="0.35">
      <c r="A42" s="9">
        <v>1.0833333333333299</v>
      </c>
      <c r="B42" s="9">
        <v>0.375</v>
      </c>
    </row>
    <row r="43" spans="1:2" x14ac:dyDescent="0.35">
      <c r="A43" s="9">
        <v>1.1041666666666701</v>
      </c>
      <c r="B43" s="9">
        <v>0.39583333333333298</v>
      </c>
    </row>
    <row r="44" spans="1:2" x14ac:dyDescent="0.35">
      <c r="A44" s="9">
        <v>1.125</v>
      </c>
      <c r="B44" s="9">
        <v>0.41666666666666702</v>
      </c>
    </row>
    <row r="45" spans="1:2" x14ac:dyDescent="0.35">
      <c r="A45" s="9">
        <v>1.1458333333333299</v>
      </c>
      <c r="B45" s="9">
        <v>0.4375</v>
      </c>
    </row>
    <row r="46" spans="1:2" x14ac:dyDescent="0.35">
      <c r="A46" s="9">
        <v>1.1666666666666701</v>
      </c>
      <c r="B46" s="9">
        <v>0.45833333333333298</v>
      </c>
    </row>
    <row r="47" spans="1:2" x14ac:dyDescent="0.35">
      <c r="A47" s="9">
        <v>1.1875</v>
      </c>
      <c r="B47" s="9">
        <v>0.47916666666666602</v>
      </c>
    </row>
    <row r="48" spans="1:2" x14ac:dyDescent="0.35">
      <c r="A48" s="9">
        <v>1.2083333333333299</v>
      </c>
      <c r="B48" s="9">
        <v>0.5</v>
      </c>
    </row>
    <row r="49" spans="1:2" x14ac:dyDescent="0.35">
      <c r="A49" s="9">
        <v>1.2291666666666701</v>
      </c>
      <c r="B49" s="9">
        <v>0.52083333333333304</v>
      </c>
    </row>
  </sheetData>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61637-AF1E-49B7-8F99-F254279777A0}">
  <dimension ref="A1:B6"/>
  <sheetViews>
    <sheetView workbookViewId="0">
      <selection sqref="A1:B1048576"/>
    </sheetView>
  </sheetViews>
  <sheetFormatPr defaultRowHeight="15" x14ac:dyDescent="0.25"/>
  <cols>
    <col min="2" max="2" width="17" bestFit="1" customWidth="1"/>
  </cols>
  <sheetData>
    <row r="1" spans="1:2" ht="18" x14ac:dyDescent="0.35">
      <c r="A1" s="5" t="s">
        <v>9</v>
      </c>
      <c r="B1" s="4" t="str">
        <f>Basisrooster_PlanningInExcel!B8</f>
        <v>Dag</v>
      </c>
    </row>
    <row r="2" spans="1:2" ht="18" x14ac:dyDescent="0.35">
      <c r="A2" s="6" t="s">
        <v>10</v>
      </c>
      <c r="B2" s="4" t="str">
        <f>Basisrooster_PlanningInExcel!B9</f>
        <v>Ochtend</v>
      </c>
    </row>
    <row r="3" spans="1:2" ht="18" x14ac:dyDescent="0.35">
      <c r="A3" s="7" t="s">
        <v>25</v>
      </c>
      <c r="B3" s="4" t="str">
        <f>Basisrooster_PlanningInExcel!B10</f>
        <v>Middag</v>
      </c>
    </row>
    <row r="4" spans="1:2" ht="18" x14ac:dyDescent="0.35">
      <c r="A4" s="2" t="s">
        <v>16</v>
      </c>
      <c r="B4" s="4" t="s">
        <v>17</v>
      </c>
    </row>
    <row r="5" spans="1:2" ht="18" x14ac:dyDescent="0.35">
      <c r="A5" s="3" t="s">
        <v>18</v>
      </c>
      <c r="B5" s="4" t="s">
        <v>19</v>
      </c>
    </row>
    <row r="6" spans="1:2" ht="18" x14ac:dyDescent="0.35">
      <c r="A6" s="2" t="s">
        <v>20</v>
      </c>
      <c r="B6" s="4" t="s">
        <v>21</v>
      </c>
    </row>
  </sheetData>
  <conditionalFormatting sqref="A4:A6">
    <cfRule type="cellIs" dxfId="4" priority="1" operator="equal">
      <formula>"Z"</formula>
    </cfRule>
    <cfRule type="cellIs" dxfId="3" priority="2" operator="equal">
      <formula>"V"</formula>
    </cfRule>
    <cfRule type="cellIs" dxfId="2" priority="3" operator="equal">
      <formula>"A"</formula>
    </cfRule>
    <cfRule type="cellIs" dxfId="1" priority="4" operator="equal">
      <formula>"O"</formula>
    </cfRule>
    <cfRule type="cellIs" dxfId="0" priority="5" operator="equal">
      <formula>"D"</formula>
    </cfRule>
  </conditionalFormatting>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Basisrooster_PlanningInExcel</vt:lpstr>
      <vt:lpstr>Lists</vt:lpstr>
      <vt:lpstr>Extra</vt:lpstr>
      <vt:lpstr>Basisrooster_PlanningInExcel!Print_Area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2022-09-30T09:57:42Z</dcterms:created>
  <dcterms:modified xsi:type="dcterms:W3CDTF">2022-10-11T12:52:25Z</dcterms:modified>
</cp:coreProperties>
</file>